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Documenti\SiClient\GIOVELavoroTmp\"/>
    </mc:Choice>
  </mc:AlternateContent>
  <xr:revisionPtr revIDLastSave="0" documentId="13_ncr:1_{990B8388-EB0C-438D-8918-15FB4BA555FA}" xr6:coauthVersionLast="47" xr6:coauthVersionMax="47" xr10:uidLastSave="{00000000-0000-0000-0000-000000000000}"/>
  <bookViews>
    <workbookView xWindow="-15" yWindow="1440" windowWidth="26805" windowHeight="14235"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ModelloPianoFlussiCassa_PEG!$A$1:$N$277</definedName>
  </definedNames>
  <calcPr calcId="181029"/>
</workbook>
</file>

<file path=xl/calcChain.xml><?xml version="1.0" encoding="utf-8"?>
<calcChain xmlns="http://schemas.openxmlformats.org/spreadsheetml/2006/main">
  <c r="M267" i="6" l="1"/>
  <c r="M269" i="6" s="1"/>
  <c r="K267" i="6"/>
  <c r="K269" i="6" s="1"/>
  <c r="I267" i="6"/>
  <c r="I269" i="6" s="1"/>
  <c r="G267" i="6"/>
  <c r="G269" i="6" s="1"/>
  <c r="N260" i="6"/>
  <c r="L260" i="6"/>
  <c r="J260" i="6"/>
  <c r="H260" i="6"/>
  <c r="N255" i="6"/>
  <c r="N267" i="6" s="1"/>
  <c r="L255" i="6"/>
  <c r="L267" i="6" s="1"/>
  <c r="L269" i="6" s="1"/>
  <c r="J255" i="6"/>
  <c r="J267" i="6" s="1"/>
  <c r="H255" i="6"/>
  <c r="H267" i="6" s="1"/>
  <c r="H269" i="6" s="1"/>
  <c r="N254" i="6"/>
  <c r="M254" i="6"/>
  <c r="L254" i="6"/>
  <c r="K254" i="6"/>
  <c r="J254" i="6"/>
  <c r="I254" i="6"/>
  <c r="H254" i="6"/>
  <c r="G254" i="6"/>
  <c r="N252" i="6"/>
  <c r="M252" i="6"/>
  <c r="L252" i="6"/>
  <c r="K252" i="6"/>
  <c r="J252" i="6"/>
  <c r="I252" i="6"/>
  <c r="H252" i="6"/>
  <c r="G252" i="6"/>
  <c r="N245" i="6"/>
  <c r="M245" i="6"/>
  <c r="L245" i="6"/>
  <c r="K245" i="6"/>
  <c r="J245" i="6"/>
  <c r="I245" i="6"/>
  <c r="H245" i="6"/>
  <c r="G245" i="6"/>
  <c r="M240" i="6"/>
  <c r="L240" i="6"/>
  <c r="K240" i="6"/>
  <c r="I240" i="6"/>
  <c r="H240" i="6"/>
  <c r="G240" i="6"/>
  <c r="N213" i="6"/>
  <c r="N240" i="6" s="1"/>
  <c r="L213" i="6"/>
  <c r="J213" i="6"/>
  <c r="J240" i="6" s="1"/>
  <c r="H213" i="6"/>
  <c r="M211" i="6"/>
  <c r="L211" i="6"/>
  <c r="K211" i="6"/>
  <c r="I211" i="6"/>
  <c r="H211" i="6"/>
  <c r="G211" i="6"/>
  <c r="N207" i="6"/>
  <c r="N211" i="6" s="1"/>
  <c r="L207" i="6"/>
  <c r="J207" i="6"/>
  <c r="J211" i="6" s="1"/>
  <c r="H207" i="6"/>
  <c r="N204" i="6"/>
  <c r="L204" i="6"/>
  <c r="J204" i="6"/>
  <c r="H204" i="6"/>
  <c r="N199" i="6"/>
  <c r="L199" i="6"/>
  <c r="J199" i="6"/>
  <c r="H199" i="6"/>
  <c r="N180" i="6"/>
  <c r="L180" i="6"/>
  <c r="J180" i="6"/>
  <c r="H180" i="6"/>
  <c r="N134" i="6"/>
  <c r="L134" i="6"/>
  <c r="J134" i="6"/>
  <c r="H134" i="6"/>
  <c r="N127" i="6"/>
  <c r="L127" i="6"/>
  <c r="J127" i="6"/>
  <c r="H127" i="6"/>
  <c r="N115" i="6"/>
  <c r="L115" i="6"/>
  <c r="J115" i="6"/>
  <c r="H115" i="6"/>
  <c r="N110" i="6"/>
  <c r="N273" i="6" s="1"/>
  <c r="L110" i="6"/>
  <c r="L273" i="6" s="1"/>
  <c r="J110" i="6"/>
  <c r="J273" i="6" s="1"/>
  <c r="H110" i="6"/>
  <c r="H273" i="6" s="1"/>
  <c r="M105" i="6"/>
  <c r="M107" i="6" s="1"/>
  <c r="M109" i="6" s="1"/>
  <c r="M272" i="6" s="1"/>
  <c r="L105" i="6"/>
  <c r="L107" i="6" s="1"/>
  <c r="L109" i="6" s="1"/>
  <c r="L272" i="6" s="1"/>
  <c r="L274" i="6" s="1"/>
  <c r="K105" i="6"/>
  <c r="K107" i="6" s="1"/>
  <c r="K109" i="6" s="1"/>
  <c r="I105" i="6"/>
  <c r="I107" i="6" s="1"/>
  <c r="I109" i="6" s="1"/>
  <c r="I272" i="6" s="1"/>
  <c r="H105" i="6"/>
  <c r="H107" i="6" s="1"/>
  <c r="H109" i="6" s="1"/>
  <c r="G105" i="6"/>
  <c r="G107" i="6" s="1"/>
  <c r="G109" i="6" s="1"/>
  <c r="G272" i="6" s="1"/>
  <c r="N99" i="6"/>
  <c r="N105" i="6" s="1"/>
  <c r="L99" i="6"/>
  <c r="J99" i="6"/>
  <c r="J105" i="6" s="1"/>
  <c r="H99" i="6"/>
  <c r="N94" i="6"/>
  <c r="L94" i="6"/>
  <c r="J94" i="6"/>
  <c r="H94" i="6"/>
  <c r="N93" i="6"/>
  <c r="M93" i="6"/>
  <c r="L93" i="6"/>
  <c r="K93" i="6"/>
  <c r="J93" i="6"/>
  <c r="I93" i="6"/>
  <c r="H93" i="6"/>
  <c r="G93" i="6"/>
  <c r="N88" i="6"/>
  <c r="M88" i="6"/>
  <c r="L88" i="6"/>
  <c r="K88" i="6"/>
  <c r="J88" i="6"/>
  <c r="I88" i="6"/>
  <c r="H88" i="6"/>
  <c r="G88" i="6"/>
  <c r="M82" i="6"/>
  <c r="L82" i="6"/>
  <c r="K82" i="6"/>
  <c r="I82" i="6"/>
  <c r="H82" i="6"/>
  <c r="G82" i="6"/>
  <c r="N66" i="6"/>
  <c r="N82" i="6" s="1"/>
  <c r="L66" i="6"/>
  <c r="J66" i="6"/>
  <c r="J82" i="6" s="1"/>
  <c r="H66" i="6"/>
  <c r="M64" i="6"/>
  <c r="L64" i="6"/>
  <c r="K64" i="6"/>
  <c r="I64" i="6"/>
  <c r="H64" i="6"/>
  <c r="G64" i="6"/>
  <c r="N56" i="6"/>
  <c r="N64" i="6" s="1"/>
  <c r="L56" i="6"/>
  <c r="J56" i="6"/>
  <c r="J64" i="6" s="1"/>
  <c r="H56" i="6"/>
  <c r="N42" i="6"/>
  <c r="L42" i="6"/>
  <c r="J42" i="6"/>
  <c r="H42" i="6"/>
  <c r="M41" i="6"/>
  <c r="L41" i="6"/>
  <c r="K41" i="6"/>
  <c r="I41" i="6"/>
  <c r="H41" i="6"/>
  <c r="G41" i="6"/>
  <c r="N28" i="6"/>
  <c r="N41" i="6" s="1"/>
  <c r="L28" i="6"/>
  <c r="J28" i="6"/>
  <c r="J41" i="6" s="1"/>
  <c r="H28" i="6"/>
  <c r="M27" i="6"/>
  <c r="L27" i="6"/>
  <c r="K27" i="6"/>
  <c r="I27" i="6"/>
  <c r="H27" i="6"/>
  <c r="G27" i="6"/>
  <c r="N24" i="6"/>
  <c r="L24" i="6"/>
  <c r="J24" i="6"/>
  <c r="H24" i="6"/>
  <c r="N17" i="6"/>
  <c r="N27" i="6" s="1"/>
  <c r="L17" i="6"/>
  <c r="J17" i="6"/>
  <c r="J27" i="6" s="1"/>
  <c r="H17" i="6"/>
  <c r="J101" i="4"/>
  <c r="J103" i="4" s="1"/>
  <c r="I101" i="4"/>
  <c r="I103" i="4" s="1"/>
  <c r="H101" i="4"/>
  <c r="H103" i="4" s="1"/>
  <c r="G101" i="4"/>
  <c r="G103" i="4" s="1"/>
  <c r="F101" i="4"/>
  <c r="F103" i="4" s="1"/>
  <c r="E101" i="4"/>
  <c r="E103" i="4" s="1"/>
  <c r="D101" i="4"/>
  <c r="D103" i="4" s="1"/>
  <c r="C101" i="4"/>
  <c r="C103" i="4" s="1"/>
  <c r="J97" i="4"/>
  <c r="I97" i="4"/>
  <c r="H97" i="4"/>
  <c r="G97" i="4"/>
  <c r="F97" i="4"/>
  <c r="E97" i="4"/>
  <c r="D97" i="4"/>
  <c r="C97" i="4"/>
  <c r="J91" i="4"/>
  <c r="I91" i="4"/>
  <c r="H91" i="4"/>
  <c r="G91" i="4"/>
  <c r="F91" i="4"/>
  <c r="E91" i="4"/>
  <c r="D91" i="4"/>
  <c r="C91" i="4"/>
  <c r="J86" i="4"/>
  <c r="I86" i="4"/>
  <c r="H86" i="4"/>
  <c r="G86" i="4"/>
  <c r="F86" i="4"/>
  <c r="E86" i="4"/>
  <c r="D86" i="4"/>
  <c r="C86" i="4"/>
  <c r="J80" i="4"/>
  <c r="I80" i="4"/>
  <c r="H80" i="4"/>
  <c r="G80" i="4"/>
  <c r="F80" i="4"/>
  <c r="E80" i="4"/>
  <c r="D80" i="4"/>
  <c r="C80" i="4"/>
  <c r="J65" i="4"/>
  <c r="J107" i="4" s="1"/>
  <c r="H65" i="4"/>
  <c r="H107" i="4" s="1"/>
  <c r="F65" i="4"/>
  <c r="F107" i="4" s="1"/>
  <c r="D65" i="4"/>
  <c r="D107" i="4" s="1"/>
  <c r="J60" i="4"/>
  <c r="I60" i="4"/>
  <c r="H60" i="4"/>
  <c r="G60" i="4"/>
  <c r="F60" i="4"/>
  <c r="E60" i="4"/>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I18" i="4"/>
  <c r="H18" i="4"/>
  <c r="G18" i="4"/>
  <c r="F18" i="4"/>
  <c r="E18" i="4"/>
  <c r="D18" i="4"/>
  <c r="C18" i="4"/>
  <c r="J17" i="4"/>
  <c r="J31" i="4" s="1"/>
  <c r="I17" i="4"/>
  <c r="I31" i="4" s="1"/>
  <c r="H17" i="4"/>
  <c r="H31" i="4" s="1"/>
  <c r="G17" i="4"/>
  <c r="G31" i="4" s="1"/>
  <c r="F17" i="4"/>
  <c r="F31" i="4" s="1"/>
  <c r="E17" i="4"/>
  <c r="E31" i="4" s="1"/>
  <c r="D17" i="4"/>
  <c r="D31" i="4" s="1"/>
  <c r="C17" i="4"/>
  <c r="C31" i="4" s="1"/>
  <c r="D62" i="4" l="1"/>
  <c r="D64" i="4" s="1"/>
  <c r="D106" i="4" s="1"/>
  <c r="D108" i="4" s="1"/>
  <c r="J107" i="6"/>
  <c r="J109" i="6" s="1"/>
  <c r="E62" i="4"/>
  <c r="E64" i="4" s="1"/>
  <c r="E106" i="4" s="1"/>
  <c r="I62" i="4"/>
  <c r="I64" i="4" s="1"/>
  <c r="I106" i="4" s="1"/>
  <c r="F62" i="4"/>
  <c r="F64" i="4" s="1"/>
  <c r="F106" i="4" s="1"/>
  <c r="F108" i="4" s="1"/>
  <c r="J62" i="4"/>
  <c r="J64" i="4" s="1"/>
  <c r="J106" i="4" s="1"/>
  <c r="J108" i="4" s="1"/>
  <c r="N107" i="6"/>
  <c r="N109" i="6" s="1"/>
  <c r="K272" i="6"/>
  <c r="J269" i="6"/>
  <c r="C62" i="4"/>
  <c r="C64" i="4" s="1"/>
  <c r="C106" i="4" s="1"/>
  <c r="G62" i="4"/>
  <c r="G64" i="4" s="1"/>
  <c r="G106" i="4" s="1"/>
  <c r="H62" i="4"/>
  <c r="H64" i="4" s="1"/>
  <c r="H106" i="4" s="1"/>
  <c r="H108" i="4" s="1"/>
  <c r="H272" i="6"/>
  <c r="H274" i="6" s="1"/>
  <c r="N269" i="6"/>
  <c r="N272" i="6" l="1"/>
  <c r="N274" i="6" s="1"/>
  <c r="J272" i="6"/>
  <c r="J274" i="6" s="1"/>
</calcChain>
</file>

<file path=xl/sharedStrings.xml><?xml version="1.0" encoding="utf-8"?>
<sst xmlns="http://schemas.openxmlformats.org/spreadsheetml/2006/main" count="1111" uniqueCount="538">
  <si>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</si>
  <si>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</si>
  <si>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</si>
  <si>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</si>
  <si>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</si>
  <si>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</si>
  <si>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</si>
  <si>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</si>
  <si>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</si>
  <si>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</si>
  <si>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</si>
  <si>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</si>
  <si>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</si>
  <si>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</si>
  <si>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</si>
  <si>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</si>
  <si>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</si>
  <si>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</si>
  <si>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</si>
  <si>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</si>
  <si>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</si>
  <si>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</si>
  <si>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</si>
  <si>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</si>
  <si>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</si>
  <si>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</si>
  <si>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</si>
  <si>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</si>
  <si>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</si>
  <si>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</si>
  <si>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</si>
  <si>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</si>
  <si>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</si>
  <si>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</si>
  <si>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</si>
  <si>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</si>
  <si>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</si>
  <si>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</si>
  <si>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</si>
  <si>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</si>
  <si>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</si>
  <si>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</si>
  <si>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</si>
  <si>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</si>
  <si>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</si>
  <si>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</si>
  <si>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</si>
  <si>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</si>
  <si>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</si>
  <si>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</si>
  <si>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</si>
  <si>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</si>
  <si>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</si>
  <si>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</si>
  <si>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</si>
  <si>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</si>
  <si>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</si>
  <si>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</si>
  <si>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</si>
  <si>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</si>
  <si>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</si>
  <si>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</si>
  <si>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</si>
  <si>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</si>
  <si>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</si>
  <si>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</si>
  <si>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</si>
  <si>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</si>
  <si>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</si>
  <si>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</si>
  <si>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</si>
  <si>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</si>
  <si>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</si>
  <si>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</si>
  <si>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</si>
  <si>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</si>
  <si>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</si>
  <si>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</si>
  <si>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</si>
  <si>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</si>
  <si>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</si>
  <si>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</si>
  <si>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</si>
  <si>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</si>
  <si>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</si>
  <si>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</si>
  <si>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</si>
  <si>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</si>
  <si>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</si>
  <si>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</si>
  <si>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</si>
  <si>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</si>
  <si>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</si>
  <si>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</si>
  <si>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</si>
  <si>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</si>
  <si>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</si>
  <si>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</si>
  <si>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</si>
  <si>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</si>
  <si>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</si>
  <si>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</si>
  <si>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</si>
  <si>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</si>
  <si>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</si>
  <si>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</si>
  <si>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</si>
  <si>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</si>
  <si>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</si>
  <si>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</si>
  <si>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</si>
  <si>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</si>
  <si>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</si>
  <si>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</si>
  <si>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</si>
  <si>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</si>
  <si>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</si>
  <si>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</si>
  <si>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</si>
  <si>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</si>
  <si>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</si>
  <si>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</si>
  <si>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</si>
  <si>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</si>
  <si>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</si>
  <si>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</si>
  <si>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</si>
  <si>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</si>
  <si>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</si>
  <si>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</si>
  <si>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</si>
  <si>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</si>
  <si>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</si>
  <si>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</si>
  <si>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</si>
  <si>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</si>
  <si>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</si>
  <si>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</si>
  <si>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</si>
  <si>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E.1.01.01.49.000</t>
  </si>
  <si>
    <t>Addizionale comunale IRPEF</t>
  </si>
  <si>
    <t>E.1.01.01.16.000</t>
  </si>
  <si>
    <t>Imposta comunale sugli immobili (ICI)</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</si>
  <si>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</si>
  <si>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</si>
  <si>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</si>
  <si>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</si>
  <si>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</si>
  <si>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</si>
  <si>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</si>
  <si>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</si>
  <si>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</si>
  <si>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</si>
  <si>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</si>
  <si>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</si>
  <si>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</si>
  <si>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E.1.01.01.08.000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</si>
  <si>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</si>
  <si>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</si>
  <si>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</si>
  <si>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</si>
  <si>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</si>
  <si>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</si>
  <si>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</si>
  <si>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</si>
  <si>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</si>
  <si>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</si>
  <si>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</si>
  <si>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</si>
  <si>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</si>
  <si>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</si>
  <si>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</si>
  <si>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</si>
  <si>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</si>
  <si>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</si>
  <si>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</si>
  <si>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</si>
  <si>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</si>
  <si>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</si>
  <si>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</si>
  <si>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</si>
  <si>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</si>
  <si>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</si>
  <si>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Tasse sulle concessioni comunali</t>
  </si>
  <si>
    <t>E.1.01.01.51.000</t>
  </si>
  <si>
    <t>Tassa smaltimento rifiuti solidi urbani</t>
  </si>
  <si>
    <t>E.1.01.01.61.000</t>
  </si>
  <si>
    <t>Tributo comunale sui rifiuti e sui servizi</t>
  </si>
  <si>
    <t/>
  </si>
  <si>
    <t>Altro...</t>
  </si>
  <si>
    <t>1.0101 - 1002/1002/1 - NUOVA IMU</t>
  </si>
  <si>
    <t>E.1.01.01.06.000 - Imposta municipale propria</t>
  </si>
  <si>
    <t>E.1.01.01.06.001 - Imposta municipale propria riscossa a seguito dell'attività ordinaria di gestione</t>
  </si>
  <si>
    <t>Percentuale</t>
  </si>
  <si>
    <t>1.0101 - 1005/1005/1 - I.C.I./I.U.C. - Violazioni</t>
  </si>
  <si>
    <t>E.1.01.01.08.000 - Imposta comunale sugli immobili (ICI)</t>
  </si>
  <si>
    <t>E.1.01.01.08.002 - Imposta comunale sugli immobili (ICI) riscossa a seguito di attività di verifica e controllo</t>
  </si>
  <si>
    <t>1.0101 - 1006/1006/20 - Canone unico</t>
  </si>
  <si>
    <t>E.1.01.01.49.000 - Tasse sulle concessioni comunali</t>
  </si>
  <si>
    <t>E.1.01.01.49.001 - Tasse sulle concessioni comunali riscosse a seguito dell'attività ordinaria di gestione</t>
  </si>
  <si>
    <t>Dodicesimi</t>
  </si>
  <si>
    <t>1.0101 - 1007/2/1 - Addizionale Comunale IRPEF</t>
  </si>
  <si>
    <t>E.1.01.01.16.000 - Addizionale comunale IRPEF</t>
  </si>
  <si>
    <t xml:space="preserve"> - </t>
  </si>
  <si>
    <t>1.0101 - 1026/1026/99 - T.A.R.S.U. recupero anni precedenti</t>
  </si>
  <si>
    <t>E.1.01.01.51.000 - Tassa smaltimento rifiuti solidi urbani</t>
  </si>
  <si>
    <t>E.1.01.01.51.002 - Tassa smaltimento rifiuti solidi urbani riscossa a seguito di attività di verifica e controllo</t>
  </si>
  <si>
    <t>1.0101 - 1030/1030/99 - TARI</t>
  </si>
  <si>
    <t>1.0301 - 1046/2/1 - Fondo di solidarietà comunale</t>
  </si>
  <si>
    <t>E.1.03.01.01.000 - Fondi perequativi dallo Stato</t>
  </si>
  <si>
    <t>E.1.03.01.01.001 - Fondi perequativi dallo Stato</t>
  </si>
  <si>
    <t>1.0301 - 1046/2/2 - Fondo di solidarietà comunale - INCREMENTO RELATIVO ASILI NIDO</t>
  </si>
  <si>
    <t>Manuale</t>
  </si>
  <si>
    <t>2.0101 - 2003/2003/3 - Altri Contributi</t>
  </si>
  <si>
    <t>E.2.01.01.01.000 - Trasferimenti correnti da Amministrazioni Centrali</t>
  </si>
  <si>
    <t>2.0101 - 2003/2003/9 - CONTRIBUTO ISTAT CENSIMENTO</t>
  </si>
  <si>
    <t>E.2.01.01.02.000 - Trasferimenti correnti da Amministrazioni Locali</t>
  </si>
  <si>
    <t>E.2.01.01.02.999 - Trasferimenti correnti da altre Amministrazioni Locali n.a.c.</t>
  </si>
  <si>
    <t>2.0101 - 2003/2003/11 - CONTRIBUTO INDENNITA' SINDACO</t>
  </si>
  <si>
    <t>E.2.01.01.01.001 - Trasferimenti correnti da Ministeri</t>
  </si>
  <si>
    <t>2.0101 - 2003/2003/13 - CONTRIBUTO Riparto del Fondo art.1 comma 508 L.213/2023</t>
  </si>
  <si>
    <t>2.0101 - 2003/2003/44 - FONDO SPECIALE DI EQUITA'  - LIVELLO SERVIZI</t>
  </si>
  <si>
    <t>2.0101 - 2004/2004/1 - CONTRIBUTO CENTRI ESTIVI</t>
  </si>
  <si>
    <t>2.0101 - 2005/2005/99 - PNRR MIC1-1.2 MITD ABILITAZIONE AL COUD PER LE PA LOCALI - E71C22000350006</t>
  </si>
  <si>
    <t>2.0101 - 2023/2023/99 - Trasferimenti correnti dall'Unione Montana Val Gallenca</t>
  </si>
  <si>
    <t>E.2.01.01.02.005 - Trasferimenti correnti da Unioni di Comuni</t>
  </si>
  <si>
    <t>2.0101 - 3139/3139/9 - Rimborso trasporto scolastico scuole medie da Comuni</t>
  </si>
  <si>
    <t>E.2.01.01.02.003 - Trasferimenti correnti da Comuni</t>
  </si>
  <si>
    <t>2.0101 - 3139/3139/99 - Riparto spese scuola elementare</t>
  </si>
  <si>
    <t>2.0101 - 3140/2/1 - Introiti derivanti da convenzione Scuola Materna</t>
  </si>
  <si>
    <t>2.0105 - 2500/2500/1 - CONTRIBUTO PON PER SCUOLE</t>
  </si>
  <si>
    <t>E.2.01.05.01.000 - Trasferimenti correnti dall'Unione Europea</t>
  </si>
  <si>
    <t>E.2.01.05.01.999 - Altri trasferimenti correnti dall'Unione Europea</t>
  </si>
  <si>
    <t>3.0100 - 3001/3001/1 - Diritti di rogito</t>
  </si>
  <si>
    <t>E.3.01.02.01.000 - Entrate dalla vendita di servizi</t>
  </si>
  <si>
    <t>E.3.01.02.01.032 - Proventi da diritti di segreteria e rogito</t>
  </si>
  <si>
    <t>3.0100 - 3001/3001/99 - Diritti di segreteria</t>
  </si>
  <si>
    <t>3.0100 - 3002/3002/99 - Diritti di segreteria in materia urbanistica</t>
  </si>
  <si>
    <t>3.0100 - 3013/3013/1 - PROVENTI DA PRE E POST SCUOLA</t>
  </si>
  <si>
    <t>E.3.01.02.01.004 - Proventi da corsi extrascolastici</t>
  </si>
  <si>
    <t>3.0100 - 3013/3013/99 - Proventi servizio mensa</t>
  </si>
  <si>
    <t>E.3.01.02.01.008 - Proventi da mense</t>
  </si>
  <si>
    <t>3.0100 - 3014/3014/99 - Proventi servizio trasporto alunni</t>
  </si>
  <si>
    <t>E.3.01.02.01.016 - Proventi da trasporto scolastico</t>
  </si>
  <si>
    <t>3.0100 - 3063/3063/99 - Fitti reali di fabbricati</t>
  </si>
  <si>
    <t>E.3.01.03.02.000 - Fitti, noleggi e locazioni</t>
  </si>
  <si>
    <t>E.3.01.03.02.002 - Locazioni di altri beni immobili</t>
  </si>
  <si>
    <t>3.0100 - 3070/3070/99 - Canoni da concessioni cimiteriali</t>
  </si>
  <si>
    <t>E.3.01.03.01.000 - Canoni e concessioni e diritti reali di godimento</t>
  </si>
  <si>
    <t>E.3.01.03.01.003 - Proventi da concessioni su beni</t>
  </si>
  <si>
    <t>3.0100 - 3072/3072/99 - Sovracanoni concessioni derivazione acqua produzione energia elettrica</t>
  </si>
  <si>
    <t>3.0300 - 3081/3081/99 - Interessi attivi sulle giacenze di cassa</t>
  </si>
  <si>
    <t>E.3.03.03.04.000 - Interessi attivi da depositi bancari o postali</t>
  </si>
  <si>
    <t>E.3.03.03.04.001 - Interessi attivi da depositi bancari o postali</t>
  </si>
  <si>
    <t>3.0500 - 3036/3036/1 - IVA COMMERCIALE</t>
  </si>
  <si>
    <t>E.3.05.99.03.000 - Entrate per sterilizzazione Inversione contabile IVA (reverse charge)</t>
  </si>
  <si>
    <t>E.3.05.99.03.001 - Entrate per sterilizzazione Inversione contabile IVA (reverse charge)</t>
  </si>
  <si>
    <t>3.0500 - 3136/3136/1 - FONDO INCENTIVO PERSONALE - QUOTA INCENTIVO RESPONSABILE PROGETTO</t>
  </si>
  <si>
    <t>E.3.05.99.02.000 - Fondi incentivanti il personale (art. 113 del d.lgs. 50/2016)</t>
  </si>
  <si>
    <t>E.3.05.99.02.001 - Fondi incentivanti il personale (art. 113 del d.lgs. 50/2016)</t>
  </si>
  <si>
    <t>Tredicesimi</t>
  </si>
  <si>
    <t>3.0500 - 3136/3136/2 - FONDO INCENTIVI PERSONALE - ACQUISTO BENI E SERVIZI</t>
  </si>
  <si>
    <t>3.0500 - 3138/3138/2 - RIMBORSI  DA  ASSICURAZIONI</t>
  </si>
  <si>
    <t>E.3.05.01.99.000 - Altri indennizzi di assicurazione n.a.c.</t>
  </si>
  <si>
    <t>E.3.05.01.99.999 - Altri indennizzi di assicurazione n.a.c.</t>
  </si>
  <si>
    <t>3.0500 - 3138/3138/9 - RIMBORSO PER FUNERALE DI POVERTA'</t>
  </si>
  <si>
    <t>E.3.05.99.99.000 - Altre entrate correnti n.a.c.</t>
  </si>
  <si>
    <t>E.3.05.99.99.999 - Altre entrate correnti n.a.c.</t>
  </si>
  <si>
    <t>3.0500 - 3138/3138/99 - Introiti e rimborsi diversi</t>
  </si>
  <si>
    <t>3.0500 - 3142/3142/99 - Rimborso spese consultazioni elettorali Enti vari</t>
  </si>
  <si>
    <t>4.0200 - 4000/4000/2 - PNRR M2 C4 2.2 A EFFICIENTAMENTO ENERGETICO IMMOBILI AD USO ASCOLASTICO CUP</t>
  </si>
  <si>
    <t>E.4.02.01.01.000 - Contributi agli investimenti da Amministrazioni Centrali</t>
  </si>
  <si>
    <t>E.4.02.01.01.001 - Contributi agli investimenti da Ministeri</t>
  </si>
  <si>
    <t>4.0200 - 4001/4001/99 - CONTRIBUTO MINISTERIALE PROGETTAZIONE</t>
  </si>
  <si>
    <t>4.0200 - 4004/4004/99 - PNRR M1C1-1.4.1 MITD - Esperienza del cittadino nei servizi pubblici - CUP E71F22000550006</t>
  </si>
  <si>
    <t>4.0200 - 4004/4009/99 - PNRR M1C1-1.4.5 MITD - Piattaforma Notifiche Digitali - CUP E71F22005070006</t>
  </si>
  <si>
    <t>4.0200 - 4004/4010/99 - PNRR M1C1 - 1.4.4. - ESTENSIONE DELL'UTILIZZO DELL'ANAGRAFE NAZIONALE DIGITALE (ANPR) - ADESIONE ALLO STATO CIVILE DIGITALE (ANSC)</t>
  </si>
  <si>
    <t>4.0200 - 4017/4018/99 - CONTRIBUTO MINISTERO DELL'INTERNO - ARTICOLO 30, C. 14-BIS DEL D.L. 30/04/2019</t>
  </si>
  <si>
    <t>4.0200 - 4018/4018/1 - CONTRIBUTO DA FONDAZIONI BANCARIE</t>
  </si>
  <si>
    <t>E.4.02.03.03.000 - Contributi agli investimenti da altre Imprese</t>
  </si>
  <si>
    <t>E.4.02.03.03.999 - Contributi agli investimenti da altre Imprese</t>
  </si>
  <si>
    <t>4.0200 - 4018/4018/2 - CONTRIBUTO DA COMPAGNIA DI SAN PAOLO PER INVESTIMENTI</t>
  </si>
  <si>
    <t>4.0200 - 4019/4019/99 - Contriuto Ministero Interno per opere di messa in sicurezza patrimonio comunale</t>
  </si>
  <si>
    <t>4.0200 - 4022/4022/99 - CONTRIBUTO MISE</t>
  </si>
  <si>
    <t>4.0200 - 4080/4080/99 - M4-C1-1.1: PIANO ASILI 2025 -PNRR - CONTRIBUTO DAL MINISTERO DELL'ISTRUZIONE E DEL MERITO PER CONVERSIONE EDIFICIO COMUNALE IN NIDO</t>
  </si>
  <si>
    <t>E.4.02.01.01.002 - Contributi agli investimenti da Ministero dell'Istruzione - Istituzioni Scolastiche</t>
  </si>
  <si>
    <t>4.0500 - 4035/4035/99 - Proventi derivanti da concessioni edilizie</t>
  </si>
  <si>
    <t>E.4.05.01.01.000 - Permessi di costruire</t>
  </si>
  <si>
    <t>E.4.05.01.01.001 - Permessi di costruire</t>
  </si>
  <si>
    <t>Semestrale</t>
  </si>
  <si>
    <t>5.0400 - 7000/7000/2 - Prelievi da Depositi Bancari: Costruzione loculi cimiteriali</t>
  </si>
  <si>
    <t>E.5.04.07.01.000 - Prelievi da depositi bancari</t>
  </si>
  <si>
    <t>E.5.04.07.01.001 - Prelievi da depositi bancari</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</si>
  <si>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</si>
  <si>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</si>
  <si>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</si>
  <si>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9.0100 - 6002/6002/1 - Ritenute erariali LAVORO AUTONOMO</t>
  </si>
  <si>
    <t>E.9.01.03.01.000 - Ritenute erariali su redditi da lavoro autonomo per conto terzi</t>
  </si>
  <si>
    <t>E.9.01.03.01.001 - Ritenute erariali su redditi da lavoro autonomo per conto terzi</t>
  </si>
  <si>
    <t>9.0100 - 6002/6002/99 - Ritenute erariali LAVORO DIPENDENTE</t>
  </si>
  <si>
    <t>E.9.01.02.01.000 - Ritenute erariali su redditi da lavoro dipendente per conto terzi</t>
  </si>
  <si>
    <t>E.9.01.02.01.001 - Ritenute erariali su redditi da lavoro dipendente per conto terzi</t>
  </si>
  <si>
    <t>9.0100 - 6006/6006/99 - Rimborso anticipazione fondi servizio economato</t>
  </si>
  <si>
    <t>E.9.01.99.03.000 - Rimborso di fondi economali e carte aziendali</t>
  </si>
  <si>
    <t>E.9.01.99.03.001 - Rimborso di fondi economali e carte aziendali</t>
  </si>
  <si>
    <t>9.0200 - 6005/6005/1 - Incasso IVA Splittata</t>
  </si>
  <si>
    <t>E.9.02.05.01.000 - Riscossione di imposte di natura corrente per conto di terzi</t>
  </si>
  <si>
    <t>E.9.02.05.01.001 - Riscossione di imposte di natura corrente per conto di terzi</t>
  </si>
  <si>
    <t>9.0200 - 6005/6005/99 - Rimborso spese per servizi in conto terzi</t>
  </si>
  <si>
    <t>E.9.02.99.99.000 - Altre entrate per conto terzi</t>
  </si>
  <si>
    <t>E.9.02.99.99.999 - Altre entrate per conto terzi</t>
  </si>
  <si>
    <t>9.0200 - 6007/6007/99 - Depositi per spese contrattuali</t>
  </si>
  <si>
    <t>E.9.02.04.01.000 - Costituzione di depositi cauzionali o contrattuali di terzi</t>
  </si>
  <si>
    <t>E.9.02.04.01.001 - Costituzione di depositi cauzionali o contrattuali di terzi</t>
  </si>
  <si>
    <t>9.0200 - 6008/6008/1 - Incasso quota TEFA</t>
  </si>
  <si>
    <t>9.0200 - 6009/6009/1 - PROVENTI CARTE IDENTITA' ELETTRONICHE</t>
  </si>
  <si>
    <t>E.9.02.01.02.000 - Rimborso per acquisto di servizi per conto di terzi</t>
  </si>
  <si>
    <t>E.9.02.01.02.001 - Rimborso per acquisto di servizi per conto di terzi</t>
  </si>
  <si>
    <t>01.02.1 - 120/1021/2 - Stipendi ed altri assegni fissi al personale tempo determinato</t>
  </si>
  <si>
    <t>U.1.01.01.01.000 - Retribuzioni in denaro</t>
  </si>
  <si>
    <t>01.02.1 - 120/1021/4 - Compenso segretario a scavalco</t>
  </si>
  <si>
    <t>U.1.01.01.01.002 - Voci stipendiali corrisposte al personale a tempo indeterminato</t>
  </si>
  <si>
    <t>01.02.1 - 120/1021/99 - Stipendi ed altri assegni fissi al personale</t>
  </si>
  <si>
    <t>01.02.1 - 120/1022/99 - Oneri previdenziali ed assistenziali carico Comune</t>
  </si>
  <si>
    <t>U.1.01.02.01.000 - Contributi sociali effettivi a carico dell'ente</t>
  </si>
  <si>
    <t>U.1.01.02.01.001 - Contributi obbligatori per il personale</t>
  </si>
  <si>
    <t>01.02.1 - 120/1023/2 - Oneri compensi incentivi personale</t>
  </si>
  <si>
    <t>01.02.1 - 120/2164/99 - Fondo per il miglioramento dell'efficienza dei servizi</t>
  </si>
  <si>
    <t>01.06.1 - 560/3/1 - POSIZIONE ORGANIZZATIVA E INDENNITA' DI RISULTATO - UFFICIO TECNICO</t>
  </si>
  <si>
    <t>U.1.01.01.01.004 - Indennità ed altri compensi, esclusi i rimborsi spesa per missione, corrisposti al personale a tempo indeterminato</t>
  </si>
  <si>
    <t>01.06.1 - 560/4/1 - Oneri su compensi personale Ufficio Tecnico</t>
  </si>
  <si>
    <t>01.07.1 - 80/1006/2 - Spese per elezioni amministrative (straordinario al personale)</t>
  </si>
  <si>
    <t>10.05.1 - 2760/1921/99 - Stipendi ed altri assegni fissi al personale</t>
  </si>
  <si>
    <t>10.05.1 - 2760/1922/99 - Oneri previdenziali ed assistenziali carico Comune</t>
  </si>
  <si>
    <t>01.01.1 - 70/1004/99 - Imposta IRAP Sindaco, assessori e Consiglieri</t>
  </si>
  <si>
    <t>U.1.02.01.01.000 - Imposta regionale sulle attività produttive (IRAP)</t>
  </si>
  <si>
    <t>U.1.02.01.01.001 - Imposta regionale sulle attività produttive (IRAP)</t>
  </si>
  <si>
    <t>01.02.1 - 180/1022/1 - I.R.A.P. Carico Comune</t>
  </si>
  <si>
    <t>01.02.1 - 180/1023/3 - Irap compensi incentici personale</t>
  </si>
  <si>
    <t>01.06.1 - 620/2/1 - IRAP personale Ufficio Tecnico</t>
  </si>
  <si>
    <t>10.05.1 - 2780/1928/3 - Manutenzione e funzionamento strade e automezzi comunali - TASSA DI CIRCOLAZIONE</t>
  </si>
  <si>
    <t>U.1.02.01.09.000 - Tassa di circolazione dei veicoli a motore (tassa automobilistica)</t>
  </si>
  <si>
    <t>U.1.02.01.09.001 - Tassa di circolazione dei veicoli a motore (tassa automobilistica)</t>
  </si>
  <si>
    <t>10.05.1 - 2820/1922/1 - I.R.A.P. Carico comune</t>
  </si>
  <si>
    <t>01.01.1 - 20/1048/99 - Spese per feste e solennita' civili</t>
  </si>
  <si>
    <t>U.1.03.01.02.000 - Altri beni di consumo</t>
  </si>
  <si>
    <t>01.01.1 - 30/1001/99 - Indennità al Sindaco, agli Assessori ed ai Consiglieri Comunali</t>
  </si>
  <si>
    <t>U.1.03.02.01.000 - Organi e incarichi istituzionali dell'amministrazione</t>
  </si>
  <si>
    <t>U.1.03.02.01.001 - Organi istituzionali dell'amministrazione - Indennità</t>
  </si>
  <si>
    <t>01.01.1 - 30/1004/99 - COMMISSIONE ESAMINATRICE</t>
  </si>
  <si>
    <t>U.1.03.02.01.008 - Compensi agli organi istituzionali di revisione, di controllo ed altri incarichi istituzionali dell'amministrazione</t>
  </si>
  <si>
    <t>01.01.1 - 30/1060/99 - Contributi associativi annuali ( anci, anutel, anpc)</t>
  </si>
  <si>
    <t>U.1.03.02.99.000 - Altri servizi</t>
  </si>
  <si>
    <t>U.1.03.02.99.003 - Quote di associazioni</t>
  </si>
  <si>
    <t>01.02.1 - 20/1000/99 - FORMAZIONE PERSONALE</t>
  </si>
  <si>
    <t>U.1.03.02.04.000 - Acquisto di servizi per formazione e addestramento del personale dell'ente</t>
  </si>
  <si>
    <t>U.1.03.02.04.999 - Acquisto di servizi per altre spese per formazione e addestramento n.a.c.</t>
  </si>
  <si>
    <t>01.02.1 - 130/1043/2 - Spese per manutenzione e funzionamento uffici - ACQUISTO BENI</t>
  </si>
  <si>
    <t>01.02.1 - 140/1043/4 - Spese manutenzione e funzionamento uffici - PULIZIE</t>
  </si>
  <si>
    <t>U.1.03.02.13.000 - Servizi ausiliari per il funzionamento dell'ente</t>
  </si>
  <si>
    <t>U.1.03.02.13.002 - Servizi di pulizia e lavanderia</t>
  </si>
  <si>
    <t>01.02.1 - 140/1043/5 - Spese manutenzione e funzionamento uffici - SPESE POSTALI</t>
  </si>
  <si>
    <t>U.1.03.02.16.000 - Servizi amministrativi</t>
  </si>
  <si>
    <t>U.1.03.02.16.002 - Spese postali</t>
  </si>
  <si>
    <t>01.02.1 - 140/1043/7 - Spese manutenzione e funzionamento uffici - ALTRI SERVIZI</t>
  </si>
  <si>
    <t>U.1.03.02.99.999 - Altri servizi diversi n.a.c.</t>
  </si>
  <si>
    <t>01.02.1 - 140/1043/8 - UTENZE E CANONI: ENERGIA ELETTRICA - Spese manutenzione e funzionamento uffici</t>
  </si>
  <si>
    <t>U.1.03.02.05.000 - Utenze e canoni</t>
  </si>
  <si>
    <t>U.1.03.02.05.004 - Energia elettrica</t>
  </si>
  <si>
    <t>01.02.1 - 140/1043/9 - UTENZE E CANONI: TELEFONIA FISSA - Spese manutenzione e funzionamento uffici</t>
  </si>
  <si>
    <t>U.1.03.02.05.001 - Telefonia fissa</t>
  </si>
  <si>
    <t>01.02.1 - 140/1043/10 - UTENZE E CANONI: RISCALDAMENTO - Spese manutenzione e funzionamento uffici</t>
  </si>
  <si>
    <t>U.1.03.02.05.006 - Gas</t>
  </si>
  <si>
    <t>01.02.1 - 140/1043/11 - Spese manutenzione e funzionamento uffici di competenza finanziaria - ALTRI SERVIZI</t>
  </si>
  <si>
    <t>U.1.03.02.17.000 - Servizi finanziari</t>
  </si>
  <si>
    <t>U.1.03.02.17.999 - Spese per servizi finanziari n.a.c.</t>
  </si>
  <si>
    <t>01.03.1 - 20/280/99 - Spese postali e di notifiche</t>
  </si>
  <si>
    <t>01.03.1 - 250/1010/1 - Spese per il servizio Tesoreria</t>
  </si>
  <si>
    <t>U.1.03.02.17.002 - Oneri per servizio di tesoreria</t>
  </si>
  <si>
    <t>01.03.1 - 250/1010/99 - Indennità ai componenti Collegio dei Revisori del Conto</t>
  </si>
  <si>
    <t>01.05.1 - 140/1064/99 - Canone SMAT</t>
  </si>
  <si>
    <t>U.1.03.02.05.005 - Acqua</t>
  </si>
  <si>
    <t>01.05.1 - 460/1156/99 - Manutenzione e gestione del patrimonio disponibile - ACQUISTO DI BENI</t>
  </si>
  <si>
    <t>01.05.1 - 470/1079/99 - Provvedimenti  per il miglioramento della sicurezza e della salute sul luogo di lavoro</t>
  </si>
  <si>
    <t>U.1.03.02.18.000 - Servizi sanitari</t>
  </si>
  <si>
    <t>U.1.03.02.18.001 - Spese per accertamenti sanitari resi necessari dall'attività lavorativa</t>
  </si>
  <si>
    <t>01.05.1 - 470/1156/1 - RIPRISTINO DANNI DA ASSICURAZIONE</t>
  </si>
  <si>
    <t>U.1.03.02.09.000 - Manutenzione ordinaria e riparazioni</t>
  </si>
  <si>
    <t>01.05.1 - 470/1158/1 - Manutenzione e gestione del patrimonio disponibile - Utenze e Canoni: ENERGIA ELETTRICA</t>
  </si>
  <si>
    <t>01.05.1 - 470/1158/99 - Manutenzione e gestione del patrimonio disponibile - PRESTAZIONE DI SERVIZI</t>
  </si>
  <si>
    <t>01.06.1 - 580/1086/99 - Prestazioni professionali</t>
  </si>
  <si>
    <t>U.1.03.02.11.000 - Prestazioni professionali e specialistiche</t>
  </si>
  <si>
    <t>01.08.1 - 20/2005/99 - PNRR MIC1-1.2 MITD ABILITAZIONE AL COUD PER LE PA LOCALI - E71C22000350006</t>
  </si>
  <si>
    <t>U.1.03.02.19.000 - Servizi informatici e di telecomunicazioni</t>
  </si>
  <si>
    <t>U.1.03.02.19.001 - Gestione e manutenzione applicazioni</t>
  </si>
  <si>
    <t>04.01.1 - 1450/1346/2 - Spese mantenimento e funzionamento scuola materna - ACQUISTO DI BENI</t>
  </si>
  <si>
    <t>04.01.1 - 1460/1346/4 - UTENZE E CANONI: ENERGIA ELETTRICA  -  Spese mantenimento e funzionamento scuola materna</t>
  </si>
  <si>
    <t>04.01.1 - 1460/1346/5 - UTENZE E CANONI: RISCALDAMENTO  -  Spese mantenimento e funzionamento scuola materna</t>
  </si>
  <si>
    <t>04.01.1 - 1470/2/1 - Affitto locale destinato a scuola materna</t>
  </si>
  <si>
    <t>U.1.03.02.07.000 - Utilizzo di beni di terzi</t>
  </si>
  <si>
    <t>U.1.03.02.07.001 - Locazione di beni immobili</t>
  </si>
  <si>
    <t>04.02.1 - 1560/1366/2 - Spese mantenimento e funzionamento Scuola Elementare - ACQUISTO DI BENI</t>
  </si>
  <si>
    <t>04.02.1 - 1560/1368/99 - Fornitura gratuita libri agli alunni scuola elementare</t>
  </si>
  <si>
    <t>04.02.1 - 1570/1366/4 - UTENZE  e CANONI: ENERGIA ELETTRICA  -  Spese di mantenimento e funzionamento scuola elementare</t>
  </si>
  <si>
    <t>04.02.1 - 1570/1366/5 - UTENZE e CANONI: RISCALDAMENTO  - Spese di mantenimento e funzionamento scuola elementare</t>
  </si>
  <si>
    <t>04.02.1 - 1570/1366/6 - UTENZE  e CANONI:  TELEFONIA  -  Spese di mantenimento e funzionamento scuola elementare</t>
  </si>
  <si>
    <t>04.06.1 - 1900/2/1 - Mensa scolastica</t>
  </si>
  <si>
    <t>U.1.03.02.15.000 - Contratti di servizio pubblico</t>
  </si>
  <si>
    <t>U.1.03.02.15.006 - Contratti di servizio per le mense scolastiche</t>
  </si>
  <si>
    <t>04.06.1 - 1900/1418/99 - Spese per il servizio trasporto effettuato da terzi</t>
  </si>
  <si>
    <t>U.1.03.02.15.002 - Contratti di servizio di trasporto scolastico</t>
  </si>
  <si>
    <t>04.06.1 - 1900/1900/1 - SERVIZIO PRE E POST SCUOLA</t>
  </si>
  <si>
    <t>06.01.1 - 2450/1836/1 - Spese per impianti sportivi - PRESTAZIONI DI SERVIZI - UTENZE E CANONI</t>
  </si>
  <si>
    <t>09.03.1 - 3550/2/1 - Quota concorso servizio consortile smaltimento rifiuti solidi urbani</t>
  </si>
  <si>
    <t>09.04.1 - 3440/1690/2 - Manutenzione e funzionamento acquedotto - PRESTAZIONI DI SERVIZI</t>
  </si>
  <si>
    <t>10.05.1 - 2770/1928/1 - Manutenzione ordinaria strade e automezzi com.li - ACQUISTO BENI DI CONSUMO</t>
  </si>
  <si>
    <t>10.05.1 - 2780/1928/2 - Manutenzione e funzionamento strade e automezzi comunali - PRESTAZIONE DI SERVIZI</t>
  </si>
  <si>
    <t>10.05.1 - 2780/1934/99 - Rimozione neve dall'abitato</t>
  </si>
  <si>
    <t>10.05.1 - 2890/1937/99 - Consumo di energia elettrica</t>
  </si>
  <si>
    <t>10.05.1 - 2890/1938/2 - Manutenzione e gestione degli impianti I.P. - PRESTAZIONE DI SERVIZI</t>
  </si>
  <si>
    <t>12.09.1 - 4210/1663/99 - Spese per funerale di povertà</t>
  </si>
  <si>
    <t>01.01.1 - 30/1060/1 - Contributi associativi annuali ( consorzi)</t>
  </si>
  <si>
    <t>U.1.04.01.02.000 - Trasferimenti correnti a Amministrazioni Locali</t>
  </si>
  <si>
    <t>01.02.1 - 160/160/99 - Convenzione Procedimenti disciplinari con Cuorgnè</t>
  </si>
  <si>
    <t>U.1.04.01.02.003 - Trasferimenti correnti a Comuni</t>
  </si>
  <si>
    <t>01.02.1 - 160/1000/1 - Trasferimenti  Quota GAL</t>
  </si>
  <si>
    <t>U.1.04.01.02.999 - Trasferimenti correnti a altre Amministrazioni Locali n.a.c.</t>
  </si>
  <si>
    <t>01.02.1 - 160/1000/99 - Trasferimenti per funzionamento Unione della Val Gallenca</t>
  </si>
  <si>
    <t>U.1.04.01.02.005 - Trasferimenti correnti a Unioni di Comuni</t>
  </si>
  <si>
    <t>01.03.1 - 270/270/1 - Trasferimenti correnti al Ministero dell’Economia in attuazione di norme in materia di contenimento di spesa</t>
  </si>
  <si>
    <t>U.1.04.01.01.000 - Trasferimenti correnti a Amministrazioni Centrali</t>
  </si>
  <si>
    <t>U.1.04.01.01.020 - Trasferimenti correnti al Ministero dell'economia in attuazione di norme in materia di contenimento di spesa</t>
  </si>
  <si>
    <t>01.06.1 - 600/4/1 - Quota partecipazione convenzione  CUC - SUAP</t>
  </si>
  <si>
    <t>01.07.1 - 710/1047/99 - Spese Commissione Elettorale Circondariale</t>
  </si>
  <si>
    <t>01.11.1 - 820/1077/99 - Spese per ufficio di collocamento</t>
  </si>
  <si>
    <t>03.01.1 - 1150/3/1 - TRASFERIMENTO ALL'UNIONE - QUOTA POLIZIA LOCALE</t>
  </si>
  <si>
    <t>04.02.1 - 1590/2/1 - Trasferimenti a Istituto comprensivo</t>
  </si>
  <si>
    <t>U.1.04.01.01.002 - Trasferimenti correnti a Ministero dell'Istruzione - Istituzioni scolastiche</t>
  </si>
  <si>
    <t>04.06.1 - 1920/1/1 - Mensa Scolastica - Trasferimento al Comune di Valperga</t>
  </si>
  <si>
    <t>05.02.1 - 2140/1508/99 - Contributi ad associazioni, enti ecc. per finalita' culturali</t>
  </si>
  <si>
    <t>U.1.04.04.01.000 - Trasferimenti correnti a Istituzioni Sociali Private</t>
  </si>
  <si>
    <t>U.1.04.04.01.001 - Trasferimenti correnti a Istituzioni Sociali Private</t>
  </si>
  <si>
    <t>06.02.1 - 2470/2004/99 - CONTRIBUTO CENTRI ESTIVI E ATTIVITA' DIDATTICHE</t>
  </si>
  <si>
    <t>U.1.04.03.99.000 - Trasferimenti correnti a altre imprese</t>
  </si>
  <si>
    <t>U.1.04.03.99.999 - Trasferimenti correnti a altre imprese</t>
  </si>
  <si>
    <t>10.05.1 - 2800/2/1 - Cantieri di lavoro</t>
  </si>
  <si>
    <t>11.01.1 - 3350/1509/1 - TRASFERIMENTO ALL'UNIONE MONTANA VAL GALLENCA PROTEZIONE CIVILE</t>
  </si>
  <si>
    <t>12.04.1 - 4120/4120/1 - TRASFERIMENTO ALL'UNIONE PER SPESE SERVIZIO SOCIO ASSISTENZIALE</t>
  </si>
  <si>
    <t>04.02.1 - 1600/1367/99 - Interessi passivi mutuo edilizia scolastica</t>
  </si>
  <si>
    <t>U.1.07.05.04.000 - Interessi passivi su finanziamenti a medio lungo termine a Imprese</t>
  </si>
  <si>
    <t>10.05.1 - 2810/1936/99 - Interessi passivi mutui opere di viabilità e trasporti</t>
  </si>
  <si>
    <t>12.09.1 - 4240/1664/99 - Interessi passivi mutui costruzione cimitero comunale</t>
  </si>
  <si>
    <t>01.04.1 - 410/2159/99 - Restituzioni di entrate e proventi diversi</t>
  </si>
  <si>
    <t>U.1.09.02.01.000 - Rimborsi di imposte e tasse di natura corrente</t>
  </si>
  <si>
    <t>U.1.09.02.01.001 - Rimborsi di imposte e tasse di natura corrente</t>
  </si>
  <si>
    <t>01.04.1 - 410/2168/99 - Rimborso quote indebite ed inesigibili di tributi comunali</t>
  </si>
  <si>
    <t>01.02.1 - 140/1044/99 - Oneri per le assicurazioni</t>
  </si>
  <si>
    <t>U.1.10.04.01.000 - Premi di assicurazione contro i danni</t>
  </si>
  <si>
    <t>01.03.1 - 240/1011/1 - IVA A DEBITO</t>
  </si>
  <si>
    <t>U.1.10.03.01.000 - Versamenti IVA a debito per le gestioni commerciali</t>
  </si>
  <si>
    <t>U.1.10.03.01.001 - Versamenti IVA a debito per le gestioni commerciali</t>
  </si>
  <si>
    <t>01.03.1 - 240/1225/99 - Incentivi - quota acquisto beni e servizi</t>
  </si>
  <si>
    <t>U.1.10.99.99.000 - Altre spese correnti n.a.c.</t>
  </si>
  <si>
    <t>U.1.10.99.99.999 - Altre spese correnti n.a.c.</t>
  </si>
  <si>
    <t>01.01.2 - 5770/5770/1 - ACQUISTO TARGHE COMMEMORATIVE</t>
  </si>
  <si>
    <t>U.2.02.01.99.000 - Altri beni materiali</t>
  </si>
  <si>
    <t>U.2.02.01.99.999 - Altri beni materiali diversi</t>
  </si>
  <si>
    <t>01.05.2 - 6130/6130/99 - LAVORI DI EFFICENTAMENTO ENERGETICO</t>
  </si>
  <si>
    <t>U.2.02.01.04.000 - Impianti e macchinari</t>
  </si>
  <si>
    <t>U.2.02.01.04.002 - Impianti</t>
  </si>
  <si>
    <t>01.05.2 - 6130/6132/1 - RIPRISTINO EDIFICI COMUNALI A SEGUITO DI DANNI ATMOSFERICI - GIUGNO 2024</t>
  </si>
  <si>
    <t>U.2.02.01.09.000 - Beni immobili</t>
  </si>
  <si>
    <t>U.2.02.01.09.999 - Beni immobili n.a.c.</t>
  </si>
  <si>
    <t>01.05.2 - 6130/6180/99 - MANUTENZIONE STRAORDINARIA IMMOBILI COMUNALI</t>
  </si>
  <si>
    <t>01.05.2 - 6130/6190/99 - FSC REGIONE - MANUTENZIONE STRAORDINARIA IMMOBILI</t>
  </si>
  <si>
    <t>01.05.2 - 6190/4014/99 - PROGETTAZIONE EDILIZIA SCOLASTICA</t>
  </si>
  <si>
    <t>U.2.02.03.05.000 - Incarichi professionali per la realizzazione di investimenti</t>
  </si>
  <si>
    <t>U.2.02.03.05.001 - Incarichi professionali per la realizzazione di investimenti</t>
  </si>
  <si>
    <t>01.08.2 - 6430/4004/99 - PNRR M1C1-1.4.1 MITD - Esperienza del cittadino nei servizi pubblici - CUP E71F22000550006</t>
  </si>
  <si>
    <t>U.2.02.03.02.000 - Software</t>
  </si>
  <si>
    <t>U.2.02.03.02.001 - Sviluppo software e manutenzione evolutiva</t>
  </si>
  <si>
    <t>01.08.2 - 6430/4009/99 - PNRR M1C1-1.4.5 MITD - Piattaforma Notifiche Digitali - CUP E71F22005070006</t>
  </si>
  <si>
    <t>01.08.2 - 6430/4010/99 - PNRR M1C1 - 1.4.4. - ESTENSIONE DELL'UTILIZZO DELL'ANAGRAFE NAZIONALE DIGITALE (ANPR) - ADESIONE ALLO STATO CIVILE DIGITALE (ANSC) - CUP E51F24002650006</t>
  </si>
  <si>
    <t>01.08.2 - 6470/4070/99 - DIGITALIZZAZIONE UFFICI COMUNALI (AVANZI PNRR DIGITALE)</t>
  </si>
  <si>
    <t>04.01.2 - 7030/7031/99 - ADEGUAMENTO STRUTTURALE EDIFICIO EX-SOCIETA' PER ASILO NIDO</t>
  </si>
  <si>
    <t>U.2.02.01.09.003 - Fabbricati ad uso scolastico</t>
  </si>
  <si>
    <t>04.02.2 - 7130/3134/1 - RIPRISTINO EDIFICI SCOLASTICI A SEGUITO DI DANNI ATMOSFERICI - GIUGNO 2024</t>
  </si>
  <si>
    <t>04.07.2 - 7430/4018/99 - PNRR M2 C4 2.2 A EFFICIENTAMENTO ENERGETICO IMMOBILI AD USO ASCOLASTICO CUP E74D22003740006</t>
  </si>
  <si>
    <t>05.01.2 - 7630/7630/99 - RESTAURO CHIESA DI N.S. DEL CARMINE</t>
  </si>
  <si>
    <t>U.2.02.01.10.000 - Beni immobili di valore culturale, storico ed artistico</t>
  </si>
  <si>
    <t>U.2.02.01.10.004 - Opere destinate al culto di valore culturale, storico ed artistico</t>
  </si>
  <si>
    <t>05.01.2 - 7630/7631/99 - INTERVENTO DI RIQUALIFICAZIONE AREA ESTERNA E PERCORSO INGRESSO CHIESA DI NOSTRA SIGNORA DEL CARMINE - CUP E79D23000060001</t>
  </si>
  <si>
    <t>U.2.02.01.10.999 - Beni immobili di valore culturale, storico ed artistico n.a.c.</t>
  </si>
  <si>
    <t>05.01.2 - 7630/7632/99 - RIPRISTINO CHIESA DEL CARMINE A SEGUITO DI DANNI ATMOSFERICI - GIUGNO 2024</t>
  </si>
  <si>
    <t>05.01.2 - 7680/7680/99 - RIORDINO ARCHIVIO COMUNALE</t>
  </si>
  <si>
    <t>05.02.2 - 7670/7670/99 - INTERVENTI RELATIVI A 80 anniversario dalla liberazione</t>
  </si>
  <si>
    <t>U.2.02.01.11.000 - Oggetti di valore</t>
  </si>
  <si>
    <t>U.2.02.01.11.001 - Oggetti di valore</t>
  </si>
  <si>
    <t>08.01.2 - 8230/1/1 - ASSETTO IDROGEOLOGICO FRANE - CASE GIACUTIN</t>
  </si>
  <si>
    <t>U.2.02.02.01.000 - Terreni</t>
  </si>
  <si>
    <t>U.2.02.02.01.999 - Altri terreni n.a.c.</t>
  </si>
  <si>
    <t>09.08.2 - 9030/3035/99 - CENTRALE A BIOMASSA LEGNOSA E SOTTOSTAZIONI - CUP E75E25000020007</t>
  </si>
  <si>
    <t>10.05.2 - 8230/3473/99 - Manutenzione e sistemazione straordinaria vie e piazze</t>
  </si>
  <si>
    <t>12.09.2 - 9530/3304/1 - RIPRISTINO CIMITERO A SEGUITO DI DANNI ATMOSFERICI - GIUGNO 2024</t>
  </si>
  <si>
    <t>U.2.02.01.09.015 - Cimiteri</t>
  </si>
  <si>
    <t>09.07.2 - 9090/9090/1 - TRASFERIMENTO ALL'UNIONE - GREEN COMMUNITY - TELERISCALDAMENTO</t>
  </si>
  <si>
    <t>U.2.03.01.02.000 - Contributi agli investimenti a Amministrazioni Locali</t>
  </si>
  <si>
    <t>U.2.03.01.02.005 - Contributi agli investimenti a Unioni di Comuni</t>
  </si>
  <si>
    <t>50.02.4 - 11050/4011/99 - Quota di capitale per ammortamento di mutui e Investimenti</t>
  </si>
  <si>
    <t>U.4.03.01.04.000 - Rimborso Mutui e altri finanziamenti a medio lungo termine a Imprese</t>
  </si>
  <si>
    <t>99.01.7 - 13530/5001/99 - Versamento ritenute previdenziali ed assistenziali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</si>
  <si>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</si>
  <si>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</si>
  <si>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LAVORO AUTONOMO</t>
  </si>
  <si>
    <t>U.7.01.02.01.000 - Versamenti di ritenute erariali su Redditi da lavoro dipendente riscosse per conto terzi</t>
  </si>
  <si>
    <t>U.7.01.02.01.001 - Versamenti di ritenute erariali su Redditi da lavoro dipendente riscosse per conto terzi</t>
  </si>
  <si>
    <t>99.01.7 - 13540/5002/99 - Versamento ritenute erariali LAVORO DIPENDENTE</t>
  </si>
  <si>
    <t>99.01.7 - 13580/5006/99 - Anticipazioni di fondi per il servizio di economato</t>
  </si>
  <si>
    <t>U.7.01.99.03.000 - Costituzione fondi economali e carte aziendali</t>
  </si>
  <si>
    <t>U.7.01.99.03.001 - Costituzione fondi economali e carte aziendali</t>
  </si>
  <si>
    <t>99.01.7 - 13570/5005/1 - Versamento IVA splittata</t>
  </si>
  <si>
    <t>U.7.02.05.01.000 - Versamenti di imposte e tasse di natura corrente riscosse per conto di terzi</t>
  </si>
  <si>
    <t>U.7.02.05.01.001 - Versamenti di imposte e tasse di natura corrente riscosse per conto di terzi</t>
  </si>
  <si>
    <t>99.01.7 - 13570/5005/99 - Servizi per conto terzi</t>
  </si>
  <si>
    <t>U.7.02.99.99.000 - Altre uscite per conto terzi n.a.c.</t>
  </si>
  <si>
    <t>U.7.02.99.99.999 - Altre uscite per conto terzi n.a.c.</t>
  </si>
  <si>
    <t>99.01.7 - 13570/5008/99 - Versamento  TEFA</t>
  </si>
  <si>
    <t>U.7.02.02.02.000 - Trasferimenti per conto terzi a Amministrazioni Locali</t>
  </si>
  <si>
    <t>U.7.02.02.02.004 - Trasferimenti per conto terzi a Città metropolitane e Roma capitale</t>
  </si>
  <si>
    <t>99.01.7 - 13570/5009/1 - RIMBORSI CARTE IDENTITA' ELETTRONICHE MINISTERO</t>
  </si>
  <si>
    <t>U.7.02.01.02.000 - Acquisto di servizi per conto di terzi</t>
  </si>
  <si>
    <t>U.7.02.01.02.001 - Acquisto di servizi per conto di terzi</t>
  </si>
  <si>
    <t>99.01.7 - 13570/6008/99 - RIVERSAMENTO FONDO PEREQUATIVO UR1a E UR2a</t>
  </si>
  <si>
    <t>U.7.02.01.01.000 - Acquisto di beni per conto di terzi</t>
  </si>
  <si>
    <t>U.7.02.01.01.001 - Acquisto di beni per conto di terzi</t>
  </si>
  <si>
    <t>99.01.7 - 13590/5007/99 - Restituzione di depositi contrattuali</t>
  </si>
  <si>
    <t>U.7.02.04.02.000 - Restituzione di depositi cauzionali o contrattuali di terzi</t>
  </si>
  <si>
    <t>U.7.02.04.02.001 - Restituzione di depositi cauzionali o contrattuali di terzi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</si>
</sst>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5" fillId="0" borderId="84" xfId="12" applyNumberFormat="1" applyFont="1" applyBorder="1" applyAlignment="1" applyProtection="1">
      <alignment horizontal="right" wrapText="1"/>
      <protection locked="0"/>
    </xf>
    <xf numFmtId="3" fontId="15" fillId="0" borderId="89" xfId="12" applyNumberFormat="1" applyFont="1" applyBorder="1" applyAlignment="1" applyProtection="1">
      <alignment horizontal="right" wrapText="1"/>
      <protection locked="0"/>
    </xf>
    <xf numFmtId="3" fontId="15" fillId="0" borderId="82" xfId="12" applyNumberFormat="1" applyFont="1" applyBorder="1" applyAlignment="1" applyProtection="1">
      <alignment horizontal="right" wrapText="1"/>
      <protection locked="0"/>
    </xf>
    <xf numFmtId="3" fontId="15" fillId="0" borderId="87"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zoomScale="85" zoomScaleNormal="85" workbookViewId="0">
      <selection activeCell="C14" sqref="C1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8" t="s">
        <v>164</v>
      </c>
      <c r="B5" s="268"/>
      <c r="C5" s="268"/>
      <c r="D5" s="268"/>
      <c r="E5" s="268"/>
      <c r="F5" s="268"/>
      <c r="G5" s="268"/>
      <c r="H5" s="268"/>
      <c r="I5" s="268"/>
      <c r="J5" s="26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8" t="s">
        <v>166</v>
      </c>
      <c r="B9" s="268"/>
      <c r="C9" s="268"/>
      <c r="D9" s="268"/>
      <c r="E9" s="268"/>
      <c r="F9" s="268"/>
      <c r="G9" s="268"/>
      <c r="H9" s="268"/>
      <c r="I9" s="268"/>
      <c r="J9" s="268"/>
    </row>
    <row r="10" spans="1:10" s="24" customFormat="1" ht="18.75" customHeight="1" x14ac:dyDescent="0.25">
      <c r="A10" s="22"/>
      <c r="B10" s="23"/>
      <c r="C10" s="23"/>
      <c r="D10" s="23"/>
      <c r="E10" s="23"/>
      <c r="F10" s="23"/>
      <c r="G10" s="23"/>
      <c r="H10" s="23"/>
      <c r="I10" s="23"/>
      <c r="J10" s="23"/>
    </row>
    <row r="11" spans="1:10" ht="15.6" customHeight="1" x14ac:dyDescent="0.25">
      <c r="A11" s="265" t="s">
        <v>130</v>
      </c>
      <c r="B11" s="276" t="s">
        <v>131</v>
      </c>
      <c r="C11" s="13" t="s">
        <v>3</v>
      </c>
      <c r="D11" s="12"/>
      <c r="E11" s="12"/>
      <c r="F11" s="12"/>
      <c r="G11" s="12"/>
      <c r="H11" s="12"/>
      <c r="I11" s="12"/>
      <c r="J11" s="11"/>
    </row>
    <row r="12" spans="1:10" ht="33" customHeight="1" x14ac:dyDescent="0.25">
      <c r="A12" s="266"/>
      <c r="B12" s="272"/>
      <c r="C12" s="278" t="s">
        <v>177</v>
      </c>
      <c r="D12" s="279"/>
      <c r="E12" s="8" t="s">
        <v>178</v>
      </c>
      <c r="F12" s="7"/>
      <c r="G12" s="6" t="s">
        <v>179</v>
      </c>
      <c r="H12" s="7"/>
      <c r="I12" s="6" t="s">
        <v>180</v>
      </c>
      <c r="J12" s="5"/>
    </row>
    <row r="13" spans="1:10" ht="37.5" customHeight="1" x14ac:dyDescent="0.25">
      <c r="A13" s="267"/>
      <c r="B13" s="277"/>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157458.57999999999</v>
      </c>
      <c r="D14" s="63">
        <v>405294.32</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+C18+C27+C28+C29</f>
        <v>61303.880000000005</v>
      </c>
      <c r="D17" s="65">
        <f t="shared" si="0"/>
        <v>3398.71</v>
      </c>
      <c r="E17" s="65">
        <f t="shared" si="0"/>
        <v>120892.67</v>
      </c>
      <c r="F17" s="65">
        <f t="shared" si="0"/>
        <v>44301.359999999993</v>
      </c>
      <c r="G17" s="65">
        <f t="shared" si="0"/>
        <v>186412.38000000003</v>
      </c>
      <c r="H17" s="65">
        <f t="shared" si="0"/>
        <v>100187.68</v>
      </c>
      <c r="I17" s="65">
        <f t="shared" si="0"/>
        <v>285474.38</v>
      </c>
      <c r="J17" s="66">
        <f t="shared" si="0"/>
        <v>307332.93000000005</v>
      </c>
    </row>
    <row r="18" spans="1:10" x14ac:dyDescent="0.25">
      <c r="A18" s="43" t="s">
        <v>147</v>
      </c>
      <c r="B18" s="42" t="s">
        <v>148</v>
      </c>
      <c r="C18" s="67">
        <f t="shared" ref="C18:J18" si="1">SUM(C19:C26)</f>
        <v>61303.880000000005</v>
      </c>
      <c r="D18" s="68">
        <f t="shared" si="1"/>
        <v>3398.71</v>
      </c>
      <c r="E18" s="69">
        <f t="shared" si="1"/>
        <v>120892.67</v>
      </c>
      <c r="F18" s="68">
        <f t="shared" si="1"/>
        <v>44301.359999999993</v>
      </c>
      <c r="G18" s="69">
        <f t="shared" si="1"/>
        <v>186412.38000000003</v>
      </c>
      <c r="H18" s="69">
        <f t="shared" si="1"/>
        <v>100187.68</v>
      </c>
      <c r="I18" s="69">
        <f t="shared" si="1"/>
        <v>285474.38</v>
      </c>
      <c r="J18" s="70">
        <f t="shared" si="1"/>
        <v>307332.93000000005</v>
      </c>
    </row>
    <row r="19" spans="1:10" x14ac:dyDescent="0.25">
      <c r="A19" s="43" t="s">
        <v>4</v>
      </c>
      <c r="B19" s="42" t="s">
        <v>154</v>
      </c>
      <c r="C19" s="71">
        <v>27171.26</v>
      </c>
      <c r="D19" s="72">
        <v>0</v>
      </c>
      <c r="E19" s="73">
        <v>68252.7</v>
      </c>
      <c r="F19" s="73">
        <v>21363.52</v>
      </c>
      <c r="G19" s="73">
        <v>73449.88</v>
      </c>
      <c r="H19" s="73">
        <v>37193.449999999997</v>
      </c>
      <c r="I19" s="72">
        <v>121368.08</v>
      </c>
      <c r="J19" s="74">
        <v>129458.28</v>
      </c>
    </row>
    <row r="20" spans="1:10" x14ac:dyDescent="0.25">
      <c r="A20" s="43" t="s">
        <v>156</v>
      </c>
      <c r="B20" s="42" t="s">
        <v>142</v>
      </c>
      <c r="C20" s="71">
        <v>5910.03</v>
      </c>
      <c r="D20" s="72">
        <v>0</v>
      </c>
      <c r="E20" s="73">
        <v>6908</v>
      </c>
      <c r="F20" s="73">
        <v>0</v>
      </c>
      <c r="G20" s="73">
        <v>7841.57</v>
      </c>
      <c r="H20" s="73">
        <v>2664.13</v>
      </c>
      <c r="I20" s="72">
        <v>8011.31</v>
      </c>
      <c r="J20" s="74">
        <v>3588.22</v>
      </c>
    </row>
    <row r="21" spans="1:10" x14ac:dyDescent="0.25">
      <c r="A21" s="43" t="s">
        <v>141</v>
      </c>
      <c r="B21" s="42" t="s">
        <v>140</v>
      </c>
      <c r="C21" s="71">
        <v>6238.04</v>
      </c>
      <c r="D21" s="72">
        <v>3398.71</v>
      </c>
      <c r="E21" s="73">
        <v>17473.14</v>
      </c>
      <c r="F21" s="73">
        <v>18456.46</v>
      </c>
      <c r="G21" s="73">
        <v>29325.91</v>
      </c>
      <c r="H21" s="73">
        <v>33180.81</v>
      </c>
      <c r="I21" s="72">
        <v>39628.01</v>
      </c>
      <c r="J21" s="74">
        <v>47839.98</v>
      </c>
    </row>
    <row r="22" spans="1:10" x14ac:dyDescent="0.25">
      <c r="A22" s="43" t="s">
        <v>139</v>
      </c>
      <c r="B22" s="42" t="s">
        <v>183</v>
      </c>
      <c r="C22" s="71">
        <v>91</v>
      </c>
      <c r="D22" s="72">
        <v>0</v>
      </c>
      <c r="E22" s="73">
        <v>4521.49</v>
      </c>
      <c r="F22" s="73">
        <v>4481.38</v>
      </c>
      <c r="G22" s="73">
        <v>4528.6099999999997</v>
      </c>
      <c r="H22" s="73">
        <v>5431.85</v>
      </c>
      <c r="I22" s="72">
        <v>4641.25</v>
      </c>
      <c r="J22" s="74">
        <v>5840.64</v>
      </c>
    </row>
    <row r="23" spans="1:10" x14ac:dyDescent="0.25">
      <c r="A23" s="43" t="s">
        <v>184</v>
      </c>
      <c r="B23" s="42" t="s">
        <v>185</v>
      </c>
      <c r="C23" s="71">
        <v>21887.99</v>
      </c>
      <c r="D23" s="72">
        <v>0</v>
      </c>
      <c r="E23" s="73">
        <v>23636.79</v>
      </c>
      <c r="F23" s="73">
        <v>0</v>
      </c>
      <c r="G23" s="73">
        <v>71162.81</v>
      </c>
      <c r="H23" s="73">
        <v>21717.439999999999</v>
      </c>
      <c r="I23" s="72">
        <v>111087.9</v>
      </c>
      <c r="J23" s="74">
        <v>120605.81</v>
      </c>
    </row>
    <row r="24" spans="1:10" x14ac:dyDescent="0.25">
      <c r="A24" s="43" t="s">
        <v>186</v>
      </c>
      <c r="B24" s="42" t="s">
        <v>187</v>
      </c>
      <c r="C24" s="71">
        <v>5.56</v>
      </c>
      <c r="D24" s="72"/>
      <c r="E24" s="73">
        <v>100.55</v>
      </c>
      <c r="F24" s="73"/>
      <c r="G24" s="73">
        <v>103.6</v>
      </c>
      <c r="H24" s="73"/>
      <c r="I24" s="72">
        <v>737.83</v>
      </c>
      <c r="J24" s="74"/>
    </row>
    <row r="25" spans="1:10" x14ac:dyDescent="0.25">
      <c r="A25" s="43" t="s">
        <v>188</v>
      </c>
      <c r="B25" s="42" t="s">
        <v>189</v>
      </c>
      <c r="C25" s="71"/>
      <c r="D25" s="72"/>
      <c r="E25" s="73"/>
      <c r="F25" s="73"/>
      <c r="G25" s="73"/>
      <c r="H25" s="73"/>
      <c r="I25" s="72"/>
      <c r="J25" s="74"/>
    </row>
    <row r="26" spans="1:10" x14ac:dyDescent="0.25">
      <c r="A26" s="43"/>
      <c r="B26" s="42"/>
      <c r="C26" s="71"/>
      <c r="D26" s="73"/>
      <c r="E26" s="73"/>
      <c r="F26" s="73"/>
      <c r="G26" s="73"/>
      <c r="H26" s="73"/>
      <c r="I26" s="73"/>
      <c r="J26" s="74"/>
    </row>
    <row r="27" spans="1:10" x14ac:dyDescent="0.25">
      <c r="A27" s="43" t="s">
        <v>8</v>
      </c>
      <c r="B27" s="42" t="s">
        <v>158</v>
      </c>
      <c r="C27" s="71"/>
      <c r="D27" s="73"/>
      <c r="E27" s="73"/>
      <c r="F27" s="73"/>
      <c r="G27" s="73"/>
      <c r="H27" s="73"/>
      <c r="I27" s="73"/>
      <c r="J27" s="74"/>
    </row>
    <row r="28" spans="1:10" x14ac:dyDescent="0.25">
      <c r="A28" s="43" t="s">
        <v>9</v>
      </c>
      <c r="B28" s="42" t="s">
        <v>159</v>
      </c>
      <c r="C28" s="71"/>
      <c r="D28" s="73"/>
      <c r="E28" s="73"/>
      <c r="F28" s="73"/>
      <c r="G28" s="73"/>
      <c r="H28" s="73"/>
      <c r="I28" s="73"/>
      <c r="J28" s="74"/>
    </row>
    <row r="29" spans="1:10" x14ac:dyDescent="0.25">
      <c r="A29" s="43" t="s">
        <v>11</v>
      </c>
      <c r="B29" s="42" t="s">
        <v>10</v>
      </c>
      <c r="C29" s="71"/>
      <c r="D29" s="73"/>
      <c r="E29" s="73"/>
      <c r="F29" s="73"/>
      <c r="G29" s="73"/>
      <c r="H29" s="73"/>
      <c r="I29" s="73"/>
      <c r="J29" s="74"/>
    </row>
    <row r="30" spans="1:10" x14ac:dyDescent="0.25">
      <c r="A30" s="43" t="s">
        <v>13</v>
      </c>
      <c r="B30" s="44" t="s">
        <v>12</v>
      </c>
      <c r="C30" s="71"/>
      <c r="D30" s="73">
        <v>0</v>
      </c>
      <c r="E30" s="73">
        <v>76942.7</v>
      </c>
      <c r="F30" s="73">
        <v>0</v>
      </c>
      <c r="G30" s="73">
        <v>84610.74</v>
      </c>
      <c r="H30" s="73">
        <v>79956.039999999994</v>
      </c>
      <c r="I30" s="73">
        <v>125115.68</v>
      </c>
      <c r="J30" s="74">
        <v>121790.58</v>
      </c>
    </row>
    <row r="31" spans="1:10" ht="30" x14ac:dyDescent="0.25">
      <c r="A31" s="45" t="s">
        <v>5</v>
      </c>
      <c r="B31" s="46" t="s">
        <v>136</v>
      </c>
      <c r="C31" s="75">
        <f t="shared" ref="C31:J31" si="2">+C17+C30</f>
        <v>61303.880000000005</v>
      </c>
      <c r="D31" s="76">
        <f t="shared" si="2"/>
        <v>3398.71</v>
      </c>
      <c r="E31" s="76">
        <f t="shared" si="2"/>
        <v>197835.37</v>
      </c>
      <c r="F31" s="76">
        <f t="shared" si="2"/>
        <v>44301.359999999993</v>
      </c>
      <c r="G31" s="76">
        <f t="shared" si="2"/>
        <v>271023.12000000005</v>
      </c>
      <c r="H31" s="76">
        <f t="shared" si="2"/>
        <v>180143.71999999997</v>
      </c>
      <c r="I31" s="76">
        <f t="shared" si="2"/>
        <v>410590.06</v>
      </c>
      <c r="J31" s="77">
        <f t="shared" si="2"/>
        <v>429123.51000000007</v>
      </c>
    </row>
    <row r="32" spans="1:10" s="47" customFormat="1" x14ac:dyDescent="0.25">
      <c r="A32" s="43" t="s">
        <v>17</v>
      </c>
      <c r="B32" s="42" t="s">
        <v>16</v>
      </c>
      <c r="C32" s="78">
        <v>4045.17</v>
      </c>
      <c r="D32" s="79">
        <v>0</v>
      </c>
      <c r="E32" s="79">
        <v>9743.08</v>
      </c>
      <c r="F32" s="80">
        <v>59774.12</v>
      </c>
      <c r="G32" s="80">
        <v>10808.12</v>
      </c>
      <c r="H32" s="80">
        <v>61108.42</v>
      </c>
      <c r="I32" s="81">
        <v>10808.12</v>
      </c>
      <c r="J32" s="82">
        <v>64372.25</v>
      </c>
    </row>
    <row r="33" spans="1:10" x14ac:dyDescent="0.25">
      <c r="A33" s="43" t="s">
        <v>19</v>
      </c>
      <c r="B33" s="42" t="s">
        <v>18</v>
      </c>
      <c r="C33" s="78"/>
      <c r="D33" s="79">
        <v>0</v>
      </c>
      <c r="E33" s="79"/>
      <c r="F33" s="80">
        <v>0</v>
      </c>
      <c r="G33" s="80"/>
      <c r="H33" s="80">
        <v>0</v>
      </c>
      <c r="I33" s="81"/>
      <c r="J33" s="82">
        <v>0</v>
      </c>
    </row>
    <row r="34" spans="1:10" x14ac:dyDescent="0.25">
      <c r="A34" s="43"/>
      <c r="B34" s="42" t="s">
        <v>120</v>
      </c>
      <c r="C34" s="78">
        <v>13865.32</v>
      </c>
      <c r="D34" s="79">
        <v>6778.16</v>
      </c>
      <c r="E34" s="79">
        <v>22275.98</v>
      </c>
      <c r="F34" s="80">
        <v>6778.16</v>
      </c>
      <c r="G34" s="80">
        <v>28699.73</v>
      </c>
      <c r="H34" s="80">
        <v>16113.8</v>
      </c>
      <c r="I34" s="81">
        <v>38857.25</v>
      </c>
      <c r="J34" s="82">
        <v>60791.92</v>
      </c>
    </row>
    <row r="35" spans="1:10" x14ac:dyDescent="0.25">
      <c r="A35" s="45" t="s">
        <v>15</v>
      </c>
      <c r="B35" s="48" t="s">
        <v>135</v>
      </c>
      <c r="C35" s="75">
        <f t="shared" ref="C35:J35" si="3">+C34+C33+C32</f>
        <v>17910.489999999998</v>
      </c>
      <c r="D35" s="76">
        <f t="shared" si="3"/>
        <v>6778.16</v>
      </c>
      <c r="E35" s="76">
        <f t="shared" si="3"/>
        <v>32019.059999999998</v>
      </c>
      <c r="F35" s="76">
        <f t="shared" si="3"/>
        <v>66552.28</v>
      </c>
      <c r="G35" s="76">
        <f t="shared" si="3"/>
        <v>39507.85</v>
      </c>
      <c r="H35" s="76">
        <f t="shared" si="3"/>
        <v>77222.22</v>
      </c>
      <c r="I35" s="76">
        <f t="shared" si="3"/>
        <v>49665.37</v>
      </c>
      <c r="J35" s="77">
        <f t="shared" si="3"/>
        <v>125164.17</v>
      </c>
    </row>
    <row r="36" spans="1:10" x14ac:dyDescent="0.25">
      <c r="A36" s="43" t="s">
        <v>22</v>
      </c>
      <c r="B36" s="49" t="s">
        <v>21</v>
      </c>
      <c r="C36" s="78">
        <v>73828.33</v>
      </c>
      <c r="D36" s="79">
        <v>69735</v>
      </c>
      <c r="E36" s="79">
        <v>89996.19</v>
      </c>
      <c r="F36" s="80">
        <v>81974.06</v>
      </c>
      <c r="G36" s="80">
        <v>103754.04</v>
      </c>
      <c r="H36" s="80">
        <v>105871.41</v>
      </c>
      <c r="I36" s="81">
        <v>149138.47</v>
      </c>
      <c r="J36" s="82">
        <v>133278.65</v>
      </c>
    </row>
    <row r="37" spans="1:10" ht="30" x14ac:dyDescent="0.25">
      <c r="A37" s="43" t="s">
        <v>24</v>
      </c>
      <c r="B37" s="49" t="s">
        <v>23</v>
      </c>
      <c r="C37" s="78"/>
      <c r="D37" s="79"/>
      <c r="E37" s="79"/>
      <c r="F37" s="80"/>
      <c r="G37" s="80"/>
      <c r="H37" s="80"/>
      <c r="I37" s="81"/>
      <c r="J37" s="82"/>
    </row>
    <row r="38" spans="1:10" x14ac:dyDescent="0.25">
      <c r="A38" s="43" t="s">
        <v>26</v>
      </c>
      <c r="B38" s="42" t="s">
        <v>25</v>
      </c>
      <c r="C38" s="78">
        <v>7.0000000000000007E-2</v>
      </c>
      <c r="D38" s="79">
        <v>0.15</v>
      </c>
      <c r="E38" s="79">
        <v>7.0000000000000007E-2</v>
      </c>
      <c r="F38" s="80">
        <v>0.15</v>
      </c>
      <c r="G38" s="80">
        <v>7.0000000000000007E-2</v>
      </c>
      <c r="H38" s="80">
        <v>0.15</v>
      </c>
      <c r="I38" s="81">
        <v>7.0000000000000007E-2</v>
      </c>
      <c r="J38" s="82">
        <v>0.15</v>
      </c>
    </row>
    <row r="39" spans="1:10" x14ac:dyDescent="0.25">
      <c r="A39" s="43" t="s">
        <v>28</v>
      </c>
      <c r="B39" s="42" t="s">
        <v>27</v>
      </c>
      <c r="C39" s="83"/>
      <c r="D39" s="84"/>
      <c r="E39" s="84"/>
      <c r="F39" s="85"/>
      <c r="G39" s="85"/>
      <c r="H39" s="85"/>
      <c r="I39" s="86"/>
      <c r="J39" s="87"/>
    </row>
    <row r="40" spans="1:10" x14ac:dyDescent="0.25">
      <c r="A40" s="43" t="s">
        <v>30</v>
      </c>
      <c r="B40" s="42" t="s">
        <v>29</v>
      </c>
      <c r="C40" s="83">
        <v>2001.4</v>
      </c>
      <c r="D40" s="84">
        <v>4193.6400000000003</v>
      </c>
      <c r="E40" s="84">
        <v>3973.98</v>
      </c>
      <c r="F40" s="85">
        <v>138107.56</v>
      </c>
      <c r="G40" s="85">
        <v>5781.5</v>
      </c>
      <c r="H40" s="85">
        <v>142354.67000000001</v>
      </c>
      <c r="I40" s="86">
        <v>9176.0499999999993</v>
      </c>
      <c r="J40" s="87">
        <v>156478.35</v>
      </c>
    </row>
    <row r="41" spans="1:10" x14ac:dyDescent="0.25">
      <c r="A41" s="45" t="s">
        <v>20</v>
      </c>
      <c r="B41" s="48" t="s">
        <v>119</v>
      </c>
      <c r="C41" s="75">
        <f t="shared" ref="C41:J41" si="4">+C40+C39+C38+C37+C36</f>
        <v>75829.8</v>
      </c>
      <c r="D41" s="76">
        <f t="shared" si="4"/>
        <v>73928.789999999994</v>
      </c>
      <c r="E41" s="76">
        <f t="shared" si="4"/>
        <v>93970.240000000005</v>
      </c>
      <c r="F41" s="76">
        <f t="shared" si="4"/>
        <v>220081.77</v>
      </c>
      <c r="G41" s="76">
        <f t="shared" si="4"/>
        <v>109535.60999999999</v>
      </c>
      <c r="H41" s="76">
        <f t="shared" si="4"/>
        <v>248226.23</v>
      </c>
      <c r="I41" s="76">
        <f t="shared" si="4"/>
        <v>158314.59</v>
      </c>
      <c r="J41" s="77">
        <f t="shared" si="4"/>
        <v>289757.15000000002</v>
      </c>
    </row>
    <row r="42" spans="1:10" x14ac:dyDescent="0.25">
      <c r="A42" s="43" t="s">
        <v>33</v>
      </c>
      <c r="B42" s="42" t="s">
        <v>32</v>
      </c>
      <c r="C42" s="83"/>
      <c r="D42" s="84"/>
      <c r="E42" s="84"/>
      <c r="F42" s="85"/>
      <c r="G42" s="85"/>
      <c r="H42" s="85"/>
      <c r="I42" s="86"/>
      <c r="J42" s="87"/>
    </row>
    <row r="43" spans="1:10" x14ac:dyDescent="0.25">
      <c r="A43" s="43" t="s">
        <v>34</v>
      </c>
      <c r="B43" s="42" t="s">
        <v>0</v>
      </c>
      <c r="C43" s="83">
        <v>142256.75</v>
      </c>
      <c r="D43" s="84">
        <v>0</v>
      </c>
      <c r="E43" s="84">
        <v>156606.75</v>
      </c>
      <c r="F43" s="85">
        <v>174462.79</v>
      </c>
      <c r="G43" s="85">
        <v>243202.01</v>
      </c>
      <c r="H43" s="85">
        <v>239462.79</v>
      </c>
      <c r="I43" s="86">
        <v>247583.96</v>
      </c>
      <c r="J43" s="87">
        <v>375286.45</v>
      </c>
    </row>
    <row r="44" spans="1:10" x14ac:dyDescent="0.25">
      <c r="A44" s="43" t="s">
        <v>35</v>
      </c>
      <c r="B44" s="42" t="s">
        <v>1</v>
      </c>
      <c r="C44" s="83"/>
      <c r="D44" s="84"/>
      <c r="E44" s="84"/>
      <c r="F44" s="85"/>
      <c r="G44" s="85"/>
      <c r="H44" s="85"/>
      <c r="I44" s="86"/>
      <c r="J44" s="87"/>
    </row>
    <row r="45" spans="1:10" x14ac:dyDescent="0.25">
      <c r="A45" s="43" t="s">
        <v>37</v>
      </c>
      <c r="B45" s="42" t="s">
        <v>36</v>
      </c>
      <c r="C45" s="78"/>
      <c r="D45" s="79"/>
      <c r="E45" s="79"/>
      <c r="F45" s="80"/>
      <c r="G45" s="80"/>
      <c r="H45" s="80"/>
      <c r="I45" s="81"/>
      <c r="J45" s="82"/>
    </row>
    <row r="46" spans="1:10" x14ac:dyDescent="0.25">
      <c r="A46" s="43" t="s">
        <v>38</v>
      </c>
      <c r="B46" s="42" t="s">
        <v>2</v>
      </c>
      <c r="C46" s="78">
        <v>516</v>
      </c>
      <c r="D46" s="79">
        <v>5564.01</v>
      </c>
      <c r="E46" s="79">
        <v>1032</v>
      </c>
      <c r="F46" s="80">
        <v>5564.01</v>
      </c>
      <c r="G46" s="80">
        <v>2064</v>
      </c>
      <c r="H46" s="80">
        <v>7628.01</v>
      </c>
      <c r="I46" s="81">
        <v>2580</v>
      </c>
      <c r="J46" s="82">
        <v>13026.24</v>
      </c>
    </row>
    <row r="47" spans="1:10" x14ac:dyDescent="0.25">
      <c r="A47" s="45" t="s">
        <v>31</v>
      </c>
      <c r="B47" s="48" t="s">
        <v>118</v>
      </c>
      <c r="C47" s="75">
        <f t="shared" ref="C47:J47" si="5">+C46+C45+C44+C43+C42</f>
        <v>142772.75</v>
      </c>
      <c r="D47" s="76">
        <f t="shared" si="5"/>
        <v>5564.01</v>
      </c>
      <c r="E47" s="76">
        <f t="shared" si="5"/>
        <v>157638.75</v>
      </c>
      <c r="F47" s="76">
        <f t="shared" si="5"/>
        <v>180026.80000000002</v>
      </c>
      <c r="G47" s="76">
        <f t="shared" si="5"/>
        <v>245266.01</v>
      </c>
      <c r="H47" s="76">
        <f t="shared" si="5"/>
        <v>247090.80000000002</v>
      </c>
      <c r="I47" s="76">
        <f t="shared" si="5"/>
        <v>250163.96</v>
      </c>
      <c r="J47" s="77">
        <f t="shared" si="5"/>
        <v>388312.69</v>
      </c>
    </row>
    <row r="48" spans="1:10" x14ac:dyDescent="0.25">
      <c r="A48" s="43" t="s">
        <v>41</v>
      </c>
      <c r="B48" s="42" t="s">
        <v>40</v>
      </c>
      <c r="C48" s="83"/>
      <c r="D48" s="84"/>
      <c r="E48" s="84"/>
      <c r="F48" s="85"/>
      <c r="G48" s="85"/>
      <c r="H48" s="85"/>
      <c r="I48" s="86"/>
      <c r="J48" s="87"/>
    </row>
    <row r="49" spans="1:10" x14ac:dyDescent="0.25">
      <c r="A49" s="43" t="s">
        <v>43</v>
      </c>
      <c r="B49" s="42" t="s">
        <v>42</v>
      </c>
      <c r="C49" s="83"/>
      <c r="D49" s="84"/>
      <c r="E49" s="84"/>
      <c r="F49" s="85"/>
      <c r="G49" s="85"/>
      <c r="H49" s="85"/>
      <c r="I49" s="86"/>
      <c r="J49" s="87"/>
    </row>
    <row r="50" spans="1:10" x14ac:dyDescent="0.25">
      <c r="A50" s="43" t="s">
        <v>45</v>
      </c>
      <c r="B50" s="42" t="s">
        <v>44</v>
      </c>
      <c r="C50" s="83"/>
      <c r="D50" s="84"/>
      <c r="E50" s="84"/>
      <c r="F50" s="85"/>
      <c r="G50" s="85"/>
      <c r="H50" s="85"/>
      <c r="I50" s="86"/>
      <c r="J50" s="87"/>
    </row>
    <row r="51" spans="1:10" x14ac:dyDescent="0.25">
      <c r="A51" s="43" t="s">
        <v>47</v>
      </c>
      <c r="B51" s="42" t="s">
        <v>46</v>
      </c>
      <c r="C51" s="88"/>
      <c r="D51" s="89">
        <v>0</v>
      </c>
      <c r="E51" s="89"/>
      <c r="F51" s="90">
        <v>0</v>
      </c>
      <c r="G51" s="90"/>
      <c r="H51" s="90">
        <v>14522.37</v>
      </c>
      <c r="I51" s="91">
        <v>55477.63</v>
      </c>
      <c r="J51" s="92">
        <v>14522.37</v>
      </c>
    </row>
    <row r="52" spans="1:10" x14ac:dyDescent="0.25">
      <c r="A52" s="45" t="s">
        <v>39</v>
      </c>
      <c r="B52" s="46" t="s">
        <v>117</v>
      </c>
      <c r="C52" s="75">
        <f t="shared" ref="C52:J52" si="6">+C51+C50+C49+C48</f>
        <v>0</v>
      </c>
      <c r="D52" s="76">
        <f t="shared" si="6"/>
        <v>0</v>
      </c>
      <c r="E52" s="76">
        <f t="shared" si="6"/>
        <v>0</v>
      </c>
      <c r="F52" s="76">
        <f t="shared" si="6"/>
        <v>0</v>
      </c>
      <c r="G52" s="76">
        <f t="shared" si="6"/>
        <v>0</v>
      </c>
      <c r="H52" s="76">
        <f t="shared" si="6"/>
        <v>14522.37</v>
      </c>
      <c r="I52" s="76">
        <f t="shared" si="6"/>
        <v>55477.63</v>
      </c>
      <c r="J52" s="77">
        <f t="shared" si="6"/>
        <v>14522.37</v>
      </c>
    </row>
    <row r="53" spans="1:10" x14ac:dyDescent="0.25">
      <c r="A53" s="43" t="s">
        <v>50</v>
      </c>
      <c r="B53" s="42" t="s">
        <v>49</v>
      </c>
      <c r="C53" s="88"/>
      <c r="D53" s="89"/>
      <c r="E53" s="89"/>
      <c r="F53" s="90"/>
      <c r="G53" s="90"/>
      <c r="H53" s="90"/>
      <c r="I53" s="91"/>
      <c r="J53" s="92"/>
    </row>
    <row r="54" spans="1:10" x14ac:dyDescent="0.25">
      <c r="A54" s="43" t="s">
        <v>52</v>
      </c>
      <c r="B54" s="42" t="s">
        <v>51</v>
      </c>
      <c r="C54" s="88"/>
      <c r="D54" s="89"/>
      <c r="E54" s="89"/>
      <c r="F54" s="90"/>
      <c r="G54" s="90"/>
      <c r="H54" s="90"/>
      <c r="I54" s="91"/>
      <c r="J54" s="92"/>
    </row>
    <row r="55" spans="1:10" x14ac:dyDescent="0.25">
      <c r="A55" s="43" t="s">
        <v>54</v>
      </c>
      <c r="B55" s="42" t="s">
        <v>53</v>
      </c>
      <c r="C55" s="88"/>
      <c r="D55" s="89"/>
      <c r="E55" s="89"/>
      <c r="F55" s="90"/>
      <c r="G55" s="90"/>
      <c r="H55" s="90"/>
      <c r="I55" s="91"/>
      <c r="J55" s="92"/>
    </row>
    <row r="56" spans="1:10" x14ac:dyDescent="0.25">
      <c r="A56" s="43" t="s">
        <v>56</v>
      </c>
      <c r="B56" s="42" t="s">
        <v>55</v>
      </c>
      <c r="C56" s="88"/>
      <c r="D56" s="89"/>
      <c r="E56" s="89"/>
      <c r="F56" s="90"/>
      <c r="G56" s="90"/>
      <c r="H56" s="90"/>
      <c r="I56" s="91"/>
      <c r="J56" s="92"/>
    </row>
    <row r="57" spans="1:10" x14ac:dyDescent="0.25">
      <c r="A57" s="45" t="s">
        <v>48</v>
      </c>
      <c r="B57" s="48" t="s">
        <v>116</v>
      </c>
      <c r="C57" s="75">
        <f t="shared" ref="C57:J57" si="7">+C56+C55+C54+C53</f>
        <v>0</v>
      </c>
      <c r="D57" s="76">
        <f t="shared" si="7"/>
        <v>0</v>
      </c>
      <c r="E57" s="76">
        <f t="shared" si="7"/>
        <v>0</v>
      </c>
      <c r="F57" s="76">
        <f t="shared" si="7"/>
        <v>0</v>
      </c>
      <c r="G57" s="76">
        <f t="shared" si="7"/>
        <v>0</v>
      </c>
      <c r="H57" s="76">
        <f t="shared" si="7"/>
        <v>0</v>
      </c>
      <c r="I57" s="76">
        <f t="shared" si="7"/>
        <v>0</v>
      </c>
      <c r="J57" s="77">
        <f t="shared" si="7"/>
        <v>0</v>
      </c>
    </row>
    <row r="58" spans="1:10" x14ac:dyDescent="0.25">
      <c r="A58" s="43" t="s">
        <v>59</v>
      </c>
      <c r="B58" s="42" t="s">
        <v>58</v>
      </c>
      <c r="C58" s="88">
        <v>8945.61</v>
      </c>
      <c r="D58" s="89">
        <v>12510.14</v>
      </c>
      <c r="E58" s="89">
        <v>18980.12</v>
      </c>
      <c r="F58" s="90">
        <v>22158.38</v>
      </c>
      <c r="G58" s="90">
        <v>25684.71</v>
      </c>
      <c r="H58" s="90">
        <v>29791.87</v>
      </c>
      <c r="I58" s="91">
        <v>40098.31</v>
      </c>
      <c r="J58" s="92">
        <v>44715.75</v>
      </c>
    </row>
    <row r="59" spans="1:10" x14ac:dyDescent="0.25">
      <c r="A59" s="43" t="s">
        <v>61</v>
      </c>
      <c r="B59" s="42" t="s">
        <v>60</v>
      </c>
      <c r="C59" s="88">
        <v>13833.63</v>
      </c>
      <c r="D59" s="89">
        <v>39715</v>
      </c>
      <c r="E59" s="89">
        <v>40100.379999999997</v>
      </c>
      <c r="F59" s="90">
        <v>59303.9</v>
      </c>
      <c r="G59" s="90">
        <v>56518.12</v>
      </c>
      <c r="H59" s="90">
        <v>92873.13</v>
      </c>
      <c r="I59" s="91">
        <v>81233.19</v>
      </c>
      <c r="J59" s="92">
        <v>106979.4</v>
      </c>
    </row>
    <row r="60" spans="1:10" x14ac:dyDescent="0.25">
      <c r="A60" s="45" t="s">
        <v>57</v>
      </c>
      <c r="B60" s="46" t="s">
        <v>115</v>
      </c>
      <c r="C60" s="75">
        <f t="shared" ref="C60:J60" si="8">+C59+C58</f>
        <v>22779.239999999998</v>
      </c>
      <c r="D60" s="76">
        <f t="shared" si="8"/>
        <v>52225.14</v>
      </c>
      <c r="E60" s="76">
        <f t="shared" si="8"/>
        <v>59080.5</v>
      </c>
      <c r="F60" s="76">
        <f t="shared" si="8"/>
        <v>81462.28</v>
      </c>
      <c r="G60" s="76">
        <f t="shared" si="8"/>
        <v>82202.83</v>
      </c>
      <c r="H60" s="76">
        <f t="shared" si="8"/>
        <v>122665</v>
      </c>
      <c r="I60" s="76">
        <f t="shared" si="8"/>
        <v>121331.5</v>
      </c>
      <c r="J60" s="77">
        <f t="shared" si="8"/>
        <v>151695.15</v>
      </c>
    </row>
    <row r="61" spans="1:10" ht="17.25" x14ac:dyDescent="0.25">
      <c r="A61" s="50" t="s">
        <v>121</v>
      </c>
      <c r="B61" s="51" t="s">
        <v>144</v>
      </c>
      <c r="C61" s="93"/>
      <c r="D61" s="94">
        <v>0</v>
      </c>
      <c r="E61" s="94"/>
      <c r="F61" s="94">
        <v>0</v>
      </c>
      <c r="G61" s="95"/>
      <c r="H61" s="95">
        <v>0</v>
      </c>
      <c r="I61" s="95"/>
      <c r="J61" s="96">
        <v>0</v>
      </c>
    </row>
    <row r="62" spans="1:10" s="37" customFormat="1" x14ac:dyDescent="0.25">
      <c r="A62" s="274" t="s">
        <v>155</v>
      </c>
      <c r="B62" s="275"/>
      <c r="C62" s="97">
        <f>+C61+C60+C57+C52+C47+C41+C35+C31</f>
        <v>320596.15999999997</v>
      </c>
      <c r="D62" s="98">
        <f t="shared" ref="D62:J62" si="9">D61+D60+D57+D52+D47+D41+D35+D31</f>
        <v>141894.81</v>
      </c>
      <c r="E62" s="98">
        <f t="shared" si="9"/>
        <v>540543.91999999993</v>
      </c>
      <c r="F62" s="98">
        <f t="shared" si="9"/>
        <v>592424.49</v>
      </c>
      <c r="G62" s="98">
        <f t="shared" si="9"/>
        <v>747535.42</v>
      </c>
      <c r="H62" s="98">
        <f t="shared" si="9"/>
        <v>889870.34</v>
      </c>
      <c r="I62" s="98">
        <f t="shared" si="9"/>
        <v>1045543.1099999999</v>
      </c>
      <c r="J62" s="99">
        <f t="shared" si="9"/>
        <v>1398575.04</v>
      </c>
    </row>
    <row r="63" spans="1:10" x14ac:dyDescent="0.25">
      <c r="A63" s="4" t="s">
        <v>160</v>
      </c>
      <c r="B63" s="3"/>
      <c r="C63" s="16"/>
      <c r="D63" s="100">
        <v>0</v>
      </c>
      <c r="E63" s="17"/>
      <c r="F63" s="100">
        <v>0</v>
      </c>
      <c r="G63" s="17"/>
      <c r="H63" s="100">
        <v>0</v>
      </c>
      <c r="I63" s="17"/>
      <c r="J63" s="102">
        <v>0</v>
      </c>
    </row>
    <row r="64" spans="1:10" x14ac:dyDescent="0.25">
      <c r="A64" s="274" t="s">
        <v>133</v>
      </c>
      <c r="B64" s="275"/>
      <c r="C64" s="97">
        <f>+C62+C14</f>
        <v>478054.74</v>
      </c>
      <c r="D64" s="98">
        <f>+D62+D14</f>
        <v>547189.13</v>
      </c>
      <c r="E64" s="98">
        <f>+E62+C14</f>
        <v>698002.49999999988</v>
      </c>
      <c r="F64" s="98">
        <f>+F62+D14</f>
        <v>997718.81</v>
      </c>
      <c r="G64" s="98">
        <f>+G62+C14</f>
        <v>904994</v>
      </c>
      <c r="H64" s="98">
        <f>+H62+D14</f>
        <v>1295164.6599999999</v>
      </c>
      <c r="I64" s="98">
        <f>+I62+C14</f>
        <v>1203001.69</v>
      </c>
      <c r="J64" s="99">
        <f>+J62+D14</f>
        <v>1803869.36</v>
      </c>
    </row>
    <row r="65" spans="1:10" x14ac:dyDescent="0.25">
      <c r="A65" s="4" t="s">
        <v>161</v>
      </c>
      <c r="B65" s="3"/>
      <c r="C65" s="16"/>
      <c r="D65" s="101">
        <f>+D63+$D15</f>
        <v>0</v>
      </c>
      <c r="E65" s="17"/>
      <c r="F65" s="101">
        <f>+F63+$D15</f>
        <v>0</v>
      </c>
      <c r="G65" s="17"/>
      <c r="H65" s="101">
        <f>+H63+$D15</f>
        <v>0</v>
      </c>
      <c r="I65" s="17"/>
      <c r="J65" s="101">
        <f>+J63+$D15</f>
        <v>0</v>
      </c>
    </row>
    <row r="66" spans="1:10" ht="18.95" customHeight="1" x14ac:dyDescent="0.25">
      <c r="B66" s="53"/>
      <c r="C66" s="52"/>
      <c r="D66" s="52"/>
      <c r="E66" s="52"/>
      <c r="F66" s="52"/>
      <c r="G66" s="52"/>
      <c r="H66" s="52"/>
      <c r="I66" s="52"/>
      <c r="J66" s="52"/>
    </row>
    <row r="67" spans="1:10" ht="21" customHeight="1" x14ac:dyDescent="0.25">
      <c r="A67" s="265" t="s">
        <v>130</v>
      </c>
      <c r="B67" s="271" t="s">
        <v>131</v>
      </c>
      <c r="C67" s="269" t="s">
        <v>122</v>
      </c>
      <c r="D67" s="269"/>
      <c r="E67" s="269"/>
      <c r="F67" s="269"/>
      <c r="G67" s="269"/>
      <c r="H67" s="269"/>
      <c r="I67" s="269"/>
      <c r="J67" s="270"/>
    </row>
    <row r="68" spans="1:10" ht="33" customHeight="1" x14ac:dyDescent="0.25">
      <c r="A68" s="266"/>
      <c r="B68" s="272"/>
      <c r="C68" s="263" t="s">
        <v>177</v>
      </c>
      <c r="D68" s="264"/>
      <c r="E68" s="8" t="s">
        <v>178</v>
      </c>
      <c r="F68" s="7"/>
      <c r="G68" s="6" t="s">
        <v>179</v>
      </c>
      <c r="H68" s="7"/>
      <c r="I68" s="6" t="s">
        <v>180</v>
      </c>
      <c r="J68" s="5"/>
    </row>
    <row r="69" spans="1:10" ht="37.5" customHeight="1" x14ac:dyDescent="0.25">
      <c r="A69" s="267"/>
      <c r="B69" s="273"/>
      <c r="C69" s="29" t="s">
        <v>143</v>
      </c>
      <c r="D69" s="28" t="s">
        <v>182</v>
      </c>
      <c r="E69" s="29" t="s">
        <v>143</v>
      </c>
      <c r="F69" s="28" t="s">
        <v>182</v>
      </c>
      <c r="G69" s="29" t="s">
        <v>143</v>
      </c>
      <c r="H69" s="28" t="s">
        <v>182</v>
      </c>
      <c r="I69" s="29" t="s">
        <v>143</v>
      </c>
      <c r="J69" s="30" t="s">
        <v>182</v>
      </c>
    </row>
    <row r="70" spans="1:10" x14ac:dyDescent="0.25">
      <c r="A70" s="43" t="s">
        <v>64</v>
      </c>
      <c r="B70" s="42" t="s">
        <v>63</v>
      </c>
      <c r="C70" s="103">
        <v>33748.06</v>
      </c>
      <c r="D70" s="104">
        <v>30940.05</v>
      </c>
      <c r="E70" s="104">
        <v>66505.73</v>
      </c>
      <c r="F70" s="104">
        <v>61636.25</v>
      </c>
      <c r="G70" s="104">
        <v>95496.88</v>
      </c>
      <c r="H70" s="104">
        <v>93032.44</v>
      </c>
      <c r="I70" s="104">
        <v>134537.22</v>
      </c>
      <c r="J70" s="105">
        <v>138922.88</v>
      </c>
    </row>
    <row r="71" spans="1:10" x14ac:dyDescent="0.25">
      <c r="A71" s="43" t="s">
        <v>66</v>
      </c>
      <c r="B71" s="42" t="s">
        <v>65</v>
      </c>
      <c r="C71" s="106">
        <v>4297.33</v>
      </c>
      <c r="D71" s="107">
        <v>2686.62</v>
      </c>
      <c r="E71" s="107">
        <v>6804.7</v>
      </c>
      <c r="F71" s="107">
        <v>2686.62</v>
      </c>
      <c r="G71" s="107">
        <v>9117.23</v>
      </c>
      <c r="H71" s="107">
        <v>5037.54</v>
      </c>
      <c r="I71" s="107">
        <v>11536.63</v>
      </c>
      <c r="J71" s="108">
        <v>10933.09</v>
      </c>
    </row>
    <row r="72" spans="1:10" x14ac:dyDescent="0.25">
      <c r="A72" s="43" t="s">
        <v>68</v>
      </c>
      <c r="B72" s="42" t="s">
        <v>67</v>
      </c>
      <c r="C72" s="109">
        <v>61031.46</v>
      </c>
      <c r="D72" s="110">
        <v>98309.6</v>
      </c>
      <c r="E72" s="110">
        <v>141777.06</v>
      </c>
      <c r="F72" s="110">
        <v>184868.6</v>
      </c>
      <c r="G72" s="110">
        <v>206412.79999999999</v>
      </c>
      <c r="H72" s="110">
        <v>274149.96999999997</v>
      </c>
      <c r="I72" s="110">
        <v>278407.03000000003</v>
      </c>
      <c r="J72" s="111">
        <v>359250.01</v>
      </c>
    </row>
    <row r="73" spans="1:10" x14ac:dyDescent="0.25">
      <c r="A73" s="43" t="s">
        <v>69</v>
      </c>
      <c r="B73" s="42" t="s">
        <v>14</v>
      </c>
      <c r="C73" s="106">
        <v>17756.490000000002</v>
      </c>
      <c r="D73" s="107">
        <v>7202.31</v>
      </c>
      <c r="E73" s="107">
        <v>39014.65</v>
      </c>
      <c r="F73" s="107">
        <v>18322.22</v>
      </c>
      <c r="G73" s="107">
        <v>73860.12</v>
      </c>
      <c r="H73" s="107">
        <v>28705.48</v>
      </c>
      <c r="I73" s="107">
        <v>79046.009999999995</v>
      </c>
      <c r="J73" s="108">
        <v>71292.100000000006</v>
      </c>
    </row>
    <row r="74" spans="1:10" x14ac:dyDescent="0.25">
      <c r="A74" s="43" t="s">
        <v>71</v>
      </c>
      <c r="B74" s="42" t="s">
        <v>70</v>
      </c>
      <c r="C74" s="106"/>
      <c r="D74" s="107"/>
      <c r="E74" s="107"/>
      <c r="F74" s="107"/>
      <c r="G74" s="107"/>
      <c r="H74" s="107"/>
      <c r="I74" s="107"/>
      <c r="J74" s="108"/>
    </row>
    <row r="75" spans="1:10" x14ac:dyDescent="0.25">
      <c r="A75" s="43" t="s">
        <v>72</v>
      </c>
      <c r="B75" s="42" t="s">
        <v>12</v>
      </c>
      <c r="C75" s="109"/>
      <c r="D75" s="110"/>
      <c r="E75" s="110"/>
      <c r="F75" s="110"/>
      <c r="G75" s="110"/>
      <c r="H75" s="110"/>
      <c r="I75" s="110"/>
      <c r="J75" s="111"/>
    </row>
    <row r="76" spans="1:10" x14ac:dyDescent="0.25">
      <c r="A76" s="43" t="s">
        <v>74</v>
      </c>
      <c r="B76" s="42" t="s">
        <v>73</v>
      </c>
      <c r="C76" s="109"/>
      <c r="D76" s="110">
        <v>0</v>
      </c>
      <c r="E76" s="110">
        <v>1787.05</v>
      </c>
      <c r="F76" s="110">
        <v>0</v>
      </c>
      <c r="G76" s="110">
        <v>1787.05</v>
      </c>
      <c r="H76" s="110">
        <v>1162.8499999999999</v>
      </c>
      <c r="I76" s="110">
        <v>3422.42</v>
      </c>
      <c r="J76" s="111">
        <v>7483.74</v>
      </c>
    </row>
    <row r="77" spans="1:10" x14ac:dyDescent="0.25">
      <c r="A77" s="43" t="s">
        <v>76</v>
      </c>
      <c r="B77" s="42" t="s">
        <v>75</v>
      </c>
      <c r="C77" s="106"/>
      <c r="D77" s="107"/>
      <c r="E77" s="107"/>
      <c r="F77" s="107"/>
      <c r="G77" s="107"/>
      <c r="H77" s="107"/>
      <c r="I77" s="107"/>
      <c r="J77" s="108"/>
    </row>
    <row r="78" spans="1:10" x14ac:dyDescent="0.25">
      <c r="A78" s="43" t="s">
        <v>78</v>
      </c>
      <c r="B78" s="42" t="s">
        <v>77</v>
      </c>
      <c r="C78" s="106"/>
      <c r="D78" s="107">
        <v>0</v>
      </c>
      <c r="E78" s="107">
        <v>693.69</v>
      </c>
      <c r="F78" s="107">
        <v>1197.04</v>
      </c>
      <c r="G78" s="107">
        <v>693.69</v>
      </c>
      <c r="H78" s="107">
        <v>1197.04</v>
      </c>
      <c r="I78" s="107">
        <v>723.69</v>
      </c>
      <c r="J78" s="108">
        <v>1454.84</v>
      </c>
    </row>
    <row r="79" spans="1:10" x14ac:dyDescent="0.25">
      <c r="A79" s="43" t="s">
        <v>80</v>
      </c>
      <c r="B79" s="42" t="s">
        <v>79</v>
      </c>
      <c r="C79" s="106">
        <v>225</v>
      </c>
      <c r="D79" s="107">
        <v>0</v>
      </c>
      <c r="E79" s="107">
        <v>885.13</v>
      </c>
      <c r="F79" s="107">
        <v>1617.39</v>
      </c>
      <c r="G79" s="107">
        <v>1918.48</v>
      </c>
      <c r="H79" s="107">
        <v>2772.8</v>
      </c>
      <c r="I79" s="107">
        <v>15804.17</v>
      </c>
      <c r="J79" s="108">
        <v>18235.96</v>
      </c>
    </row>
    <row r="80" spans="1:10" x14ac:dyDescent="0.25">
      <c r="A80" s="45" t="s">
        <v>62</v>
      </c>
      <c r="B80" s="48" t="s">
        <v>127</v>
      </c>
      <c r="C80" s="112">
        <f t="shared" ref="C80:J80" si="10">SUM(C70:C79)</f>
        <v>117058.34000000001</v>
      </c>
      <c r="D80" s="113">
        <f t="shared" si="10"/>
        <v>139138.58000000002</v>
      </c>
      <c r="E80" s="113">
        <f t="shared" si="10"/>
        <v>257468.00999999998</v>
      </c>
      <c r="F80" s="113">
        <f t="shared" si="10"/>
        <v>270328.12</v>
      </c>
      <c r="G80" s="113">
        <f t="shared" si="10"/>
        <v>389286.24999999994</v>
      </c>
      <c r="H80" s="113">
        <f t="shared" si="10"/>
        <v>406058.11999999988</v>
      </c>
      <c r="I80" s="113">
        <f t="shared" si="10"/>
        <v>523477.17</v>
      </c>
      <c r="J80" s="114">
        <f t="shared" si="10"/>
        <v>607572.61999999988</v>
      </c>
    </row>
    <row r="81" spans="1:10" x14ac:dyDescent="0.25">
      <c r="A81" s="43" t="s">
        <v>83</v>
      </c>
      <c r="B81" s="42" t="s">
        <v>82</v>
      </c>
      <c r="C81" s="115"/>
      <c r="D81" s="116"/>
      <c r="E81" s="107"/>
      <c r="F81" s="107"/>
      <c r="G81" s="107"/>
      <c r="H81" s="107"/>
      <c r="I81" s="107"/>
      <c r="J81" s="108"/>
    </row>
    <row r="82" spans="1:10" x14ac:dyDescent="0.25">
      <c r="A82" s="43" t="s">
        <v>85</v>
      </c>
      <c r="B82" s="42" t="s">
        <v>84</v>
      </c>
      <c r="C82" s="109">
        <v>31832.75</v>
      </c>
      <c r="D82" s="110">
        <v>285158.28000000003</v>
      </c>
      <c r="E82" s="110">
        <v>153902.56</v>
      </c>
      <c r="F82" s="110">
        <v>367753.04</v>
      </c>
      <c r="G82" s="110">
        <v>216264.19</v>
      </c>
      <c r="H82" s="110">
        <v>502841.96</v>
      </c>
      <c r="I82" s="110">
        <v>269304.34999999998</v>
      </c>
      <c r="J82" s="111">
        <v>583950.79</v>
      </c>
    </row>
    <row r="83" spans="1:10" x14ac:dyDescent="0.25">
      <c r="A83" s="43" t="s">
        <v>86</v>
      </c>
      <c r="B83" s="42" t="s">
        <v>0</v>
      </c>
      <c r="C83" s="106"/>
      <c r="D83" s="107">
        <v>0</v>
      </c>
      <c r="E83" s="107"/>
      <c r="F83" s="107">
        <v>0</v>
      </c>
      <c r="G83" s="107"/>
      <c r="H83" s="107">
        <v>0</v>
      </c>
      <c r="I83" s="107"/>
      <c r="J83" s="108">
        <v>16421.32</v>
      </c>
    </row>
    <row r="84" spans="1:10" x14ac:dyDescent="0.25">
      <c r="A84" s="43" t="s">
        <v>87</v>
      </c>
      <c r="B84" s="42" t="s">
        <v>1</v>
      </c>
      <c r="C84" s="106">
        <v>2810.73</v>
      </c>
      <c r="D84" s="107"/>
      <c r="E84" s="107">
        <v>2810.73</v>
      </c>
      <c r="F84" s="107"/>
      <c r="G84" s="107">
        <v>2810.73</v>
      </c>
      <c r="H84" s="107"/>
      <c r="I84" s="107">
        <v>2810.73</v>
      </c>
      <c r="J84" s="108"/>
    </row>
    <row r="85" spans="1:10" x14ac:dyDescent="0.25">
      <c r="A85" s="43" t="s">
        <v>89</v>
      </c>
      <c r="B85" s="42" t="s">
        <v>88</v>
      </c>
      <c r="C85" s="117"/>
      <c r="D85" s="118"/>
      <c r="E85" s="118">
        <v>5795.88</v>
      </c>
      <c r="F85" s="118"/>
      <c r="G85" s="118">
        <v>5795.88</v>
      </c>
      <c r="H85" s="118"/>
      <c r="I85" s="118">
        <v>84724.91</v>
      </c>
      <c r="J85" s="119"/>
    </row>
    <row r="86" spans="1:10" x14ac:dyDescent="0.25">
      <c r="A86" s="45" t="s">
        <v>81</v>
      </c>
      <c r="B86" s="48" t="s">
        <v>126</v>
      </c>
      <c r="C86" s="112">
        <f t="shared" ref="C86:J86" si="11">SUM(C81:C85)</f>
        <v>34643.480000000003</v>
      </c>
      <c r="D86" s="113">
        <f t="shared" si="11"/>
        <v>285158.28000000003</v>
      </c>
      <c r="E86" s="113">
        <f t="shared" si="11"/>
        <v>162509.17000000001</v>
      </c>
      <c r="F86" s="113">
        <f t="shared" si="11"/>
        <v>367753.04</v>
      </c>
      <c r="G86" s="113">
        <f t="shared" si="11"/>
        <v>224870.80000000002</v>
      </c>
      <c r="H86" s="113">
        <f t="shared" si="11"/>
        <v>502841.96</v>
      </c>
      <c r="I86" s="113">
        <f t="shared" si="11"/>
        <v>356839.99</v>
      </c>
      <c r="J86" s="114">
        <f t="shared" si="11"/>
        <v>600372.11</v>
      </c>
    </row>
    <row r="87" spans="1:10" x14ac:dyDescent="0.25">
      <c r="A87" s="43" t="s">
        <v>92</v>
      </c>
      <c r="B87" s="42" t="s">
        <v>91</v>
      </c>
      <c r="C87" s="120"/>
      <c r="D87" s="121"/>
      <c r="E87" s="121"/>
      <c r="F87" s="121"/>
      <c r="G87" s="121"/>
      <c r="H87" s="121"/>
      <c r="I87" s="121"/>
      <c r="J87" s="122"/>
    </row>
    <row r="88" spans="1:10" x14ac:dyDescent="0.25">
      <c r="A88" s="43" t="s">
        <v>94</v>
      </c>
      <c r="B88" s="42" t="s">
        <v>93</v>
      </c>
      <c r="C88" s="120"/>
      <c r="D88" s="121"/>
      <c r="E88" s="121"/>
      <c r="F88" s="121"/>
      <c r="G88" s="121"/>
      <c r="H88" s="121"/>
      <c r="I88" s="121"/>
      <c r="J88" s="122"/>
    </row>
    <row r="89" spans="1:10" x14ac:dyDescent="0.25">
      <c r="A89" s="43" t="s">
        <v>96</v>
      </c>
      <c r="B89" s="42" t="s">
        <v>95</v>
      </c>
      <c r="C89" s="120"/>
      <c r="D89" s="121"/>
      <c r="E89" s="121"/>
      <c r="F89" s="121"/>
      <c r="G89" s="121"/>
      <c r="H89" s="121"/>
      <c r="I89" s="121"/>
      <c r="J89" s="122"/>
    </row>
    <row r="90" spans="1:10" x14ac:dyDescent="0.25">
      <c r="A90" s="43" t="s">
        <v>98</v>
      </c>
      <c r="B90" s="42" t="s">
        <v>97</v>
      </c>
      <c r="C90" s="106"/>
      <c r="D90" s="107"/>
      <c r="E90" s="107"/>
      <c r="F90" s="107"/>
      <c r="G90" s="107"/>
      <c r="H90" s="107"/>
      <c r="I90" s="107"/>
      <c r="J90" s="108"/>
    </row>
    <row r="91" spans="1:10" x14ac:dyDescent="0.25">
      <c r="A91" s="45" t="s">
        <v>90</v>
      </c>
      <c r="B91" s="48" t="s">
        <v>125</v>
      </c>
      <c r="C91" s="112">
        <f t="shared" ref="C91:J91" si="12">SUM(C87:C90)</f>
        <v>0</v>
      </c>
      <c r="D91" s="123">
        <f t="shared" si="12"/>
        <v>0</v>
      </c>
      <c r="E91" s="123">
        <f t="shared" si="12"/>
        <v>0</v>
      </c>
      <c r="F91" s="123">
        <f t="shared" si="12"/>
        <v>0</v>
      </c>
      <c r="G91" s="123">
        <f t="shared" si="12"/>
        <v>0</v>
      </c>
      <c r="H91" s="123">
        <f t="shared" si="12"/>
        <v>0</v>
      </c>
      <c r="I91" s="123">
        <f t="shared" si="12"/>
        <v>0</v>
      </c>
      <c r="J91" s="124">
        <f t="shared" si="12"/>
        <v>0</v>
      </c>
    </row>
    <row r="92" spans="1:10" x14ac:dyDescent="0.25">
      <c r="A92" s="43" t="s">
        <v>101</v>
      </c>
      <c r="B92" s="42" t="s">
        <v>100</v>
      </c>
      <c r="C92" s="120"/>
      <c r="D92" s="121"/>
      <c r="E92" s="121"/>
      <c r="F92" s="121"/>
      <c r="G92" s="121"/>
      <c r="H92" s="121"/>
      <c r="I92" s="121"/>
      <c r="J92" s="122"/>
    </row>
    <row r="93" spans="1:10" x14ac:dyDescent="0.25">
      <c r="A93" s="43" t="s">
        <v>103</v>
      </c>
      <c r="B93" s="42" t="s">
        <v>102</v>
      </c>
      <c r="C93" s="120"/>
      <c r="D93" s="121"/>
      <c r="E93" s="121"/>
      <c r="F93" s="121"/>
      <c r="G93" s="121"/>
      <c r="H93" s="121"/>
      <c r="I93" s="121"/>
      <c r="J93" s="122"/>
    </row>
    <row r="94" spans="1:10" x14ac:dyDescent="0.25">
      <c r="A94" s="43" t="s">
        <v>105</v>
      </c>
      <c r="B94" s="42" t="s">
        <v>104</v>
      </c>
      <c r="C94" s="120"/>
      <c r="D94" s="121">
        <v>0</v>
      </c>
      <c r="E94" s="121">
        <v>13126.76</v>
      </c>
      <c r="F94" s="121">
        <v>0</v>
      </c>
      <c r="G94" s="121">
        <v>13126.76</v>
      </c>
      <c r="H94" s="121">
        <v>2900.26</v>
      </c>
      <c r="I94" s="121">
        <v>26497.01</v>
      </c>
      <c r="J94" s="122">
        <v>10625.88</v>
      </c>
    </row>
    <row r="95" spans="1:10" x14ac:dyDescent="0.25">
      <c r="A95" s="43" t="s">
        <v>107</v>
      </c>
      <c r="B95" s="42" t="s">
        <v>106</v>
      </c>
      <c r="C95" s="120"/>
      <c r="D95" s="121"/>
      <c r="E95" s="121"/>
      <c r="F95" s="121"/>
      <c r="G95" s="121"/>
      <c r="H95" s="121"/>
      <c r="I95" s="121"/>
      <c r="J95" s="122"/>
    </row>
    <row r="96" spans="1:10" x14ac:dyDescent="0.25">
      <c r="A96" s="43" t="s">
        <v>109</v>
      </c>
      <c r="B96" s="42" t="s">
        <v>108</v>
      </c>
      <c r="C96" s="120"/>
      <c r="D96" s="121"/>
      <c r="E96" s="121"/>
      <c r="F96" s="121"/>
      <c r="G96" s="121"/>
      <c r="H96" s="121"/>
      <c r="I96" s="121"/>
      <c r="J96" s="122"/>
    </row>
    <row r="97" spans="1:10" x14ac:dyDescent="0.25">
      <c r="A97" s="45" t="s">
        <v>99</v>
      </c>
      <c r="B97" s="48" t="s">
        <v>124</v>
      </c>
      <c r="C97" s="125">
        <f t="shared" ref="C97:J97" si="13">SUM(C92:C96)</f>
        <v>0</v>
      </c>
      <c r="D97" s="123">
        <f t="shared" si="13"/>
        <v>0</v>
      </c>
      <c r="E97" s="123">
        <f t="shared" si="13"/>
        <v>13126.76</v>
      </c>
      <c r="F97" s="123">
        <f t="shared" si="13"/>
        <v>0</v>
      </c>
      <c r="G97" s="123">
        <f t="shared" si="13"/>
        <v>13126.76</v>
      </c>
      <c r="H97" s="123">
        <f t="shared" si="13"/>
        <v>2900.26</v>
      </c>
      <c r="I97" s="123">
        <f t="shared" si="13"/>
        <v>26497.01</v>
      </c>
      <c r="J97" s="124">
        <f t="shared" si="13"/>
        <v>10625.88</v>
      </c>
    </row>
    <row r="98" spans="1:10" ht="30" x14ac:dyDescent="0.25">
      <c r="A98" s="45" t="s">
        <v>168</v>
      </c>
      <c r="B98" s="54" t="s">
        <v>128</v>
      </c>
      <c r="C98" s="126"/>
      <c r="D98" s="127"/>
      <c r="E98" s="127"/>
      <c r="F98" s="127"/>
      <c r="G98" s="127"/>
      <c r="H98" s="127"/>
      <c r="I98" s="127"/>
      <c r="J98" s="128"/>
    </row>
    <row r="99" spans="1:10" x14ac:dyDescent="0.25">
      <c r="A99" s="43" t="s">
        <v>112</v>
      </c>
      <c r="B99" s="42" t="s">
        <v>111</v>
      </c>
      <c r="C99" s="120">
        <v>15023.49</v>
      </c>
      <c r="D99" s="121">
        <v>9201.93</v>
      </c>
      <c r="E99" s="121">
        <v>25412.3</v>
      </c>
      <c r="F99" s="121">
        <v>9201.93</v>
      </c>
      <c r="G99" s="121">
        <v>32379.31</v>
      </c>
      <c r="H99" s="121">
        <v>23450.52</v>
      </c>
      <c r="I99" s="121">
        <v>41940.71</v>
      </c>
      <c r="J99" s="122">
        <v>41072.93</v>
      </c>
    </row>
    <row r="100" spans="1:10" x14ac:dyDescent="0.25">
      <c r="A100" s="43" t="s">
        <v>114</v>
      </c>
      <c r="B100" s="42" t="s">
        <v>113</v>
      </c>
      <c r="C100" s="120">
        <v>34267.32</v>
      </c>
      <c r="D100" s="121">
        <v>15816.27</v>
      </c>
      <c r="E100" s="121">
        <v>57403.1</v>
      </c>
      <c r="F100" s="121">
        <v>15816.27</v>
      </c>
      <c r="G100" s="121">
        <v>69043.429999999993</v>
      </c>
      <c r="H100" s="121">
        <v>96644.12</v>
      </c>
      <c r="I100" s="121">
        <v>88520.88</v>
      </c>
      <c r="J100" s="122">
        <v>115865.41</v>
      </c>
    </row>
    <row r="101" spans="1:10" x14ac:dyDescent="0.25">
      <c r="A101" s="45" t="s">
        <v>110</v>
      </c>
      <c r="B101" s="48" t="s">
        <v>123</v>
      </c>
      <c r="C101" s="129">
        <f t="shared" ref="C101:J101" si="14">+C99+C100</f>
        <v>49290.81</v>
      </c>
      <c r="D101" s="130">
        <f t="shared" si="14"/>
        <v>25018.2</v>
      </c>
      <c r="E101" s="130">
        <f t="shared" si="14"/>
        <v>82815.399999999994</v>
      </c>
      <c r="F101" s="130">
        <f t="shared" si="14"/>
        <v>25018.2</v>
      </c>
      <c r="G101" s="130">
        <f t="shared" si="14"/>
        <v>101422.73999999999</v>
      </c>
      <c r="H101" s="130">
        <f t="shared" si="14"/>
        <v>120094.64</v>
      </c>
      <c r="I101" s="130">
        <f t="shared" si="14"/>
        <v>130461.59</v>
      </c>
      <c r="J101" s="131">
        <f t="shared" si="14"/>
        <v>156938.34</v>
      </c>
    </row>
    <row r="102" spans="1:10" ht="17.25" x14ac:dyDescent="0.25">
      <c r="A102" s="55" t="s">
        <v>137</v>
      </c>
      <c r="B102" s="51" t="s">
        <v>144</v>
      </c>
      <c r="C102" s="132"/>
      <c r="D102" s="133">
        <v>0</v>
      </c>
      <c r="E102" s="133"/>
      <c r="F102" s="133">
        <v>0</v>
      </c>
      <c r="G102" s="133"/>
      <c r="H102" s="133">
        <v>0</v>
      </c>
      <c r="I102" s="133"/>
      <c r="J102" s="134">
        <v>0</v>
      </c>
    </row>
    <row r="103" spans="1:10" x14ac:dyDescent="0.25">
      <c r="A103" s="4" t="s">
        <v>132</v>
      </c>
      <c r="B103" s="3"/>
      <c r="C103" s="135">
        <f t="shared" ref="C103:J103" si="15">+C102+C101+C98+C97+C91+C86+C80</f>
        <v>200992.63</v>
      </c>
      <c r="D103" s="136">
        <f t="shared" si="15"/>
        <v>449315.06000000006</v>
      </c>
      <c r="E103" s="136">
        <f t="shared" si="15"/>
        <v>515919.33999999997</v>
      </c>
      <c r="F103" s="136">
        <f t="shared" si="15"/>
        <v>663099.36</v>
      </c>
      <c r="G103" s="136">
        <f t="shared" si="15"/>
        <v>728706.54999999993</v>
      </c>
      <c r="H103" s="136">
        <f t="shared" si="15"/>
        <v>1031894.9799999999</v>
      </c>
      <c r="I103" s="136">
        <f t="shared" si="15"/>
        <v>1037275.76</v>
      </c>
      <c r="J103" s="137">
        <f t="shared" si="15"/>
        <v>1375508.9499999997</v>
      </c>
    </row>
    <row r="104" spans="1:10" x14ac:dyDescent="0.25">
      <c r="A104" s="4" t="s">
        <v>162</v>
      </c>
      <c r="B104" s="3"/>
      <c r="C104" s="16"/>
      <c r="D104" s="100">
        <v>0</v>
      </c>
      <c r="E104" s="17"/>
      <c r="F104" s="100">
        <v>0</v>
      </c>
      <c r="G104" s="17"/>
      <c r="H104" s="100">
        <v>0</v>
      </c>
      <c r="I104" s="17"/>
      <c r="J104" s="102">
        <v>0</v>
      </c>
    </row>
    <row r="105" spans="1:10" x14ac:dyDescent="0.25">
      <c r="A105" s="31"/>
      <c r="B105" s="56"/>
      <c r="C105" s="57"/>
      <c r="D105" s="57"/>
      <c r="E105" s="57"/>
      <c r="F105" s="57"/>
      <c r="G105" s="57"/>
      <c r="H105" s="57"/>
      <c r="I105" s="57"/>
      <c r="J105" s="58"/>
    </row>
    <row r="106" spans="1:10" x14ac:dyDescent="0.25">
      <c r="A106" s="59"/>
      <c r="B106" s="60" t="s">
        <v>129</v>
      </c>
      <c r="C106" s="136">
        <f t="shared" ref="C106:J106" si="16">+C64-C103</f>
        <v>277062.11</v>
      </c>
      <c r="D106" s="136">
        <f t="shared" si="16"/>
        <v>97874.069999999949</v>
      </c>
      <c r="E106" s="136">
        <f t="shared" si="16"/>
        <v>182083.15999999992</v>
      </c>
      <c r="F106" s="136">
        <f t="shared" si="16"/>
        <v>334619.45000000007</v>
      </c>
      <c r="G106" s="136">
        <f t="shared" si="16"/>
        <v>176287.45000000007</v>
      </c>
      <c r="H106" s="136">
        <f t="shared" si="16"/>
        <v>263269.68000000005</v>
      </c>
      <c r="I106" s="136">
        <f t="shared" si="16"/>
        <v>165725.92999999993</v>
      </c>
      <c r="J106" s="137">
        <f t="shared" si="16"/>
        <v>428360.41000000038</v>
      </c>
    </row>
    <row r="107" spans="1:10" s="37" customFormat="1" x14ac:dyDescent="0.2">
      <c r="A107" s="59"/>
      <c r="B107" s="60" t="s">
        <v>163</v>
      </c>
      <c r="C107" s="18"/>
      <c r="D107" s="140">
        <f>+D65-D104</f>
        <v>0</v>
      </c>
      <c r="E107" s="19"/>
      <c r="F107" s="140">
        <f>+F65-F104</f>
        <v>0</v>
      </c>
      <c r="G107" s="19"/>
      <c r="H107" s="140">
        <f>+H65-H104</f>
        <v>0</v>
      </c>
      <c r="I107" s="19"/>
      <c r="J107" s="138">
        <f>+J65-J104</f>
        <v>0</v>
      </c>
    </row>
    <row r="108" spans="1:10" s="37" customFormat="1" x14ac:dyDescent="0.25">
      <c r="A108" s="61"/>
      <c r="B108" s="60" t="s">
        <v>134</v>
      </c>
      <c r="C108" s="136">
        <v>0</v>
      </c>
      <c r="D108" s="136">
        <f>IF(D106&lt;0,-D106,0)</f>
        <v>0</v>
      </c>
      <c r="E108" s="136">
        <v>0</v>
      </c>
      <c r="F108" s="136">
        <f>IF(F106&lt;0,-F106,0)</f>
        <v>0</v>
      </c>
      <c r="G108" s="136">
        <v>0</v>
      </c>
      <c r="H108" s="136">
        <f>IF(H106&lt;0,-H106,0)</f>
        <v>0</v>
      </c>
      <c r="I108" s="136">
        <v>0</v>
      </c>
      <c r="J108" s="139">
        <f>IF(J106&lt;0,-J106,0)</f>
        <v>0</v>
      </c>
    </row>
    <row r="109" spans="1:10" s="20" customFormat="1" ht="21" customHeight="1" x14ac:dyDescent="0.2">
      <c r="A109" s="2" t="s">
        <v>149</v>
      </c>
      <c r="B109" s="2"/>
      <c r="C109" s="2"/>
      <c r="D109" s="2"/>
      <c r="E109" s="2"/>
      <c r="F109" s="2"/>
      <c r="G109" s="2"/>
      <c r="H109" s="2"/>
      <c r="I109" s="2"/>
      <c r="J109" s="2"/>
    </row>
    <row r="110" spans="1:10" s="20" customFormat="1" ht="21" customHeight="1" x14ac:dyDescent="0.2">
      <c r="A110" s="1" t="s">
        <v>151</v>
      </c>
      <c r="B110" s="1"/>
      <c r="C110" s="1"/>
      <c r="D110" s="1"/>
      <c r="E110" s="1"/>
      <c r="F110" s="1"/>
      <c r="G110" s="1"/>
      <c r="H110" s="1"/>
      <c r="I110" s="1"/>
      <c r="J110" s="1"/>
    </row>
    <row r="111" spans="1:10" s="20" customFormat="1" ht="21" customHeight="1" x14ac:dyDescent="0.2">
      <c r="A111" s="14" t="s">
        <v>167</v>
      </c>
      <c r="B111" s="14"/>
      <c r="C111" s="14"/>
      <c r="D111" s="14"/>
      <c r="E111" s="14"/>
      <c r="F111" s="14"/>
      <c r="G111" s="14"/>
      <c r="H111" s="14"/>
      <c r="I111" s="14"/>
      <c r="J111" s="14"/>
    </row>
  </sheetData>
  <sheetProtection password="D3C7" sheet="1" objects="1" scenarios="1"/>
  <mergeCells count="31">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77"/>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8" t="s">
        <v>164</v>
      </c>
      <c r="B5" s="268"/>
      <c r="C5" s="268"/>
      <c r="D5" s="268"/>
      <c r="E5" s="268"/>
      <c r="F5" s="268"/>
      <c r="G5" s="268"/>
      <c r="H5" s="268"/>
      <c r="I5" s="268"/>
      <c r="J5" s="268"/>
      <c r="K5" s="268"/>
      <c r="L5" s="268"/>
      <c r="M5" s="268"/>
      <c r="N5" s="26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8" t="s">
        <v>166</v>
      </c>
      <c r="B9" s="268"/>
      <c r="C9" s="268"/>
      <c r="D9" s="268"/>
      <c r="E9" s="268"/>
      <c r="F9" s="268"/>
      <c r="G9" s="268"/>
      <c r="H9" s="268"/>
      <c r="I9" s="268"/>
      <c r="J9" s="268"/>
      <c r="K9" s="268"/>
      <c r="L9" s="268"/>
      <c r="M9" s="268"/>
      <c r="N9" s="26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25">
      <c r="A12" s="280"/>
      <c r="B12" s="272"/>
      <c r="C12" s="272"/>
      <c r="D12" s="272"/>
      <c r="E12" s="272"/>
      <c r="F12" s="272"/>
      <c r="G12" s="278" t="s">
        <v>177</v>
      </c>
      <c r="H12" s="279"/>
      <c r="I12" s="8" t="s">
        <v>178</v>
      </c>
      <c r="J12" s="7"/>
      <c r="K12" s="6" t="s">
        <v>179</v>
      </c>
      <c r="L12" s="7"/>
      <c r="M12" s="6" t="s">
        <v>180</v>
      </c>
      <c r="N12" s="5"/>
    </row>
    <row r="13" spans="1:14" ht="37.5" customHeight="1" x14ac:dyDescent="0.25">
      <c r="A13" s="281"/>
      <c r="B13" s="277"/>
      <c r="C13" s="277"/>
      <c r="D13" s="277"/>
      <c r="E13" s="277"/>
      <c r="F13" s="277"/>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157458.57999999999</v>
      </c>
      <c r="H14" s="63">
        <v>405294.32</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61303.88</v>
      </c>
      <c r="H17" s="65">
        <f>SUM(H18:H23)</f>
        <v>3398.71</v>
      </c>
      <c r="I17" s="65">
        <v>120892.67</v>
      </c>
      <c r="J17" s="65">
        <f>SUM(J18:J23)</f>
        <v>44301.36</v>
      </c>
      <c r="K17" s="65">
        <v>186412.38</v>
      </c>
      <c r="L17" s="65">
        <f>SUM(L18:L23)</f>
        <v>100187.68</v>
      </c>
      <c r="M17" s="65">
        <v>285474.38</v>
      </c>
      <c r="N17" s="66">
        <f>SUM(N18:N23)</f>
        <v>307332.93000000005</v>
      </c>
    </row>
    <row r="18" spans="1:14" s="37" customFormat="1" ht="38.25" x14ac:dyDescent="0.25">
      <c r="A18" s="151"/>
      <c r="B18" s="190"/>
      <c r="C18" s="204" t="s">
        <v>190</v>
      </c>
      <c r="D18" s="204" t="s">
        <v>191</v>
      </c>
      <c r="E18" s="204" t="s">
        <v>192</v>
      </c>
      <c r="F18" s="206" t="s">
        <v>193</v>
      </c>
      <c r="G18" s="207"/>
      <c r="H18" s="208">
        <v>0</v>
      </c>
      <c r="I18" s="209"/>
      <c r="J18" s="208">
        <v>21363.52</v>
      </c>
      <c r="K18" s="209"/>
      <c r="L18" s="208">
        <v>37193.449999999997</v>
      </c>
      <c r="M18" s="209"/>
      <c r="N18" s="210">
        <v>129458.28</v>
      </c>
    </row>
    <row r="19" spans="1:14" s="37" customFormat="1" ht="38.25" x14ac:dyDescent="0.25">
      <c r="A19" s="151"/>
      <c r="B19" s="190"/>
      <c r="C19" s="211" t="s">
        <v>194</v>
      </c>
      <c r="D19" s="211" t="s">
        <v>195</v>
      </c>
      <c r="E19" s="211" t="s">
        <v>196</v>
      </c>
      <c r="F19" s="212" t="s">
        <v>193</v>
      </c>
      <c r="G19" s="213"/>
      <c r="H19" s="214">
        <v>0</v>
      </c>
      <c r="I19" s="215"/>
      <c r="J19" s="214">
        <v>0</v>
      </c>
      <c r="K19" s="215"/>
      <c r="L19" s="214">
        <v>2664.13</v>
      </c>
      <c r="M19" s="215"/>
      <c r="N19" s="216">
        <v>3588.22</v>
      </c>
    </row>
    <row r="20" spans="1:14" s="37" customFormat="1" ht="38.25" x14ac:dyDescent="0.25">
      <c r="A20" s="151"/>
      <c r="B20" s="190"/>
      <c r="C20" s="211" t="s">
        <v>197</v>
      </c>
      <c r="D20" s="211" t="s">
        <v>198</v>
      </c>
      <c r="E20" s="211" t="s">
        <v>199</v>
      </c>
      <c r="F20" s="212" t="s">
        <v>200</v>
      </c>
      <c r="G20" s="213"/>
      <c r="H20" s="214">
        <v>0</v>
      </c>
      <c r="I20" s="215"/>
      <c r="J20" s="214">
        <v>4481.38</v>
      </c>
      <c r="K20" s="215"/>
      <c r="L20" s="214">
        <v>5431.85</v>
      </c>
      <c r="M20" s="215"/>
      <c r="N20" s="216">
        <v>5840.64</v>
      </c>
    </row>
    <row r="21" spans="1:14" s="37" customFormat="1" ht="25.5" x14ac:dyDescent="0.25">
      <c r="A21" s="151"/>
      <c r="B21" s="190"/>
      <c r="C21" s="211" t="s">
        <v>201</v>
      </c>
      <c r="D21" s="211" t="s">
        <v>202</v>
      </c>
      <c r="E21" s="211" t="s">
        <v>203</v>
      </c>
      <c r="F21" s="212" t="s">
        <v>193</v>
      </c>
      <c r="G21" s="213"/>
      <c r="H21" s="214">
        <v>3398.71</v>
      </c>
      <c r="I21" s="215"/>
      <c r="J21" s="214">
        <v>18456.46</v>
      </c>
      <c r="K21" s="215"/>
      <c r="L21" s="214">
        <v>33180.81</v>
      </c>
      <c r="M21" s="215"/>
      <c r="N21" s="216">
        <v>47839.98</v>
      </c>
    </row>
    <row r="22" spans="1:14" s="37" customFormat="1" ht="38.25" x14ac:dyDescent="0.25">
      <c r="A22" s="151"/>
      <c r="B22" s="190"/>
      <c r="C22" s="211" t="s">
        <v>204</v>
      </c>
      <c r="D22" s="211" t="s">
        <v>205</v>
      </c>
      <c r="E22" s="211" t="s">
        <v>206</v>
      </c>
      <c r="F22" s="212" t="s">
        <v>200</v>
      </c>
      <c r="G22" s="213"/>
      <c r="H22" s="214">
        <v>0</v>
      </c>
      <c r="I22" s="215"/>
      <c r="J22" s="214">
        <v>0</v>
      </c>
      <c r="K22" s="215"/>
      <c r="L22" s="214">
        <v>637.30999999999995</v>
      </c>
      <c r="M22" s="215"/>
      <c r="N22" s="216">
        <v>637.30999999999995</v>
      </c>
    </row>
    <row r="23" spans="1:14" s="37" customFormat="1" ht="25.5" x14ac:dyDescent="0.25">
      <c r="A23" s="151"/>
      <c r="B23" s="190"/>
      <c r="C23" s="191" t="s">
        <v>207</v>
      </c>
      <c r="D23" s="191" t="s">
        <v>205</v>
      </c>
      <c r="E23" s="191" t="s">
        <v>203</v>
      </c>
      <c r="F23" s="195" t="s">
        <v>193</v>
      </c>
      <c r="G23" s="199"/>
      <c r="H23" s="201">
        <v>0</v>
      </c>
      <c r="I23" s="200"/>
      <c r="J23" s="201">
        <v>0</v>
      </c>
      <c r="K23" s="200"/>
      <c r="L23" s="201">
        <v>21080.13</v>
      </c>
      <c r="M23" s="200"/>
      <c r="N23" s="202">
        <v>119968.5</v>
      </c>
    </row>
    <row r="24" spans="1:14" x14ac:dyDescent="0.25">
      <c r="A24" s="151" t="s">
        <v>13</v>
      </c>
      <c r="B24" s="150" t="s">
        <v>12</v>
      </c>
      <c r="C24" s="193"/>
      <c r="D24" s="193"/>
      <c r="E24" s="193"/>
      <c r="F24" s="197"/>
      <c r="G24" s="71"/>
      <c r="H24" s="73">
        <f>SUM(H25:H26)</f>
        <v>0</v>
      </c>
      <c r="I24" s="73">
        <v>76942.7</v>
      </c>
      <c r="J24" s="73">
        <f>SUM(J25:J26)</f>
        <v>0</v>
      </c>
      <c r="K24" s="73">
        <v>84610.74</v>
      </c>
      <c r="L24" s="73">
        <f>SUM(L25:L26)</f>
        <v>79956.039999999994</v>
      </c>
      <c r="M24" s="73">
        <v>125115.68</v>
      </c>
      <c r="N24" s="74">
        <f>SUM(N25:N26)</f>
        <v>121790.58</v>
      </c>
    </row>
    <row r="25" spans="1:14" ht="25.5" x14ac:dyDescent="0.25">
      <c r="A25" s="151"/>
      <c r="B25" s="190"/>
      <c r="C25" s="204" t="s">
        <v>208</v>
      </c>
      <c r="D25" s="204" t="s">
        <v>209</v>
      </c>
      <c r="E25" s="204" t="s">
        <v>210</v>
      </c>
      <c r="F25" s="206" t="s">
        <v>193</v>
      </c>
      <c r="G25" s="218"/>
      <c r="H25" s="223">
        <v>0</v>
      </c>
      <c r="I25" s="220"/>
      <c r="J25" s="223">
        <v>0</v>
      </c>
      <c r="K25" s="220"/>
      <c r="L25" s="223">
        <v>72287.92</v>
      </c>
      <c r="M25" s="220"/>
      <c r="N25" s="224">
        <v>114122.46</v>
      </c>
    </row>
    <row r="26" spans="1:14" ht="38.25" x14ac:dyDescent="0.25">
      <c r="A26" s="151"/>
      <c r="B26" s="190"/>
      <c r="C26" s="191" t="s">
        <v>211</v>
      </c>
      <c r="D26" s="191" t="s">
        <v>209</v>
      </c>
      <c r="E26" s="191" t="s">
        <v>210</v>
      </c>
      <c r="F26" s="195" t="s">
        <v>212</v>
      </c>
      <c r="G26" s="217"/>
      <c r="H26" s="221">
        <v>0</v>
      </c>
      <c r="I26" s="219"/>
      <c r="J26" s="221">
        <v>0</v>
      </c>
      <c r="K26" s="219"/>
      <c r="L26" s="221">
        <v>7668.12</v>
      </c>
      <c r="M26" s="219"/>
      <c r="N26" s="222">
        <v>7668.12</v>
      </c>
    </row>
    <row r="27" spans="1:14" ht="30" x14ac:dyDescent="0.25">
      <c r="A27" s="154" t="s">
        <v>5</v>
      </c>
      <c r="B27" s="155" t="s">
        <v>136</v>
      </c>
      <c r="C27" s="192"/>
      <c r="D27" s="192"/>
      <c r="E27" s="192"/>
      <c r="F27" s="196"/>
      <c r="G27" s="75">
        <f t="shared" ref="G27:N27" si="0">+G17+G24</f>
        <v>61303.88</v>
      </c>
      <c r="H27" s="76">
        <f t="shared" si="0"/>
        <v>3398.71</v>
      </c>
      <c r="I27" s="76">
        <f t="shared" si="0"/>
        <v>197835.37</v>
      </c>
      <c r="J27" s="76">
        <f t="shared" si="0"/>
        <v>44301.36</v>
      </c>
      <c r="K27" s="76">
        <f t="shared" si="0"/>
        <v>271023.12</v>
      </c>
      <c r="L27" s="76">
        <f t="shared" si="0"/>
        <v>180143.71999999997</v>
      </c>
      <c r="M27" s="76">
        <f t="shared" si="0"/>
        <v>410590.06</v>
      </c>
      <c r="N27" s="77">
        <f t="shared" si="0"/>
        <v>429123.51000000007</v>
      </c>
    </row>
    <row r="28" spans="1:14" s="47" customFormat="1" x14ac:dyDescent="0.25">
      <c r="A28" s="151" t="s">
        <v>173</v>
      </c>
      <c r="B28" s="150" t="s">
        <v>14</v>
      </c>
      <c r="C28" s="203"/>
      <c r="D28" s="203"/>
      <c r="E28" s="203"/>
      <c r="F28" s="205"/>
      <c r="G28" s="78">
        <v>17910.490000000002</v>
      </c>
      <c r="H28" s="80">
        <f>SUM(H29:H40)</f>
        <v>6778.16</v>
      </c>
      <c r="I28" s="80">
        <v>32019.06</v>
      </c>
      <c r="J28" s="80">
        <f>SUM(J29:J40)</f>
        <v>66552.28</v>
      </c>
      <c r="K28" s="80">
        <v>39507.85</v>
      </c>
      <c r="L28" s="80">
        <f>SUM(L29:L40)</f>
        <v>77222.22</v>
      </c>
      <c r="M28" s="80">
        <v>49665.37</v>
      </c>
      <c r="N28" s="82">
        <f>SUM(N29:N40)</f>
        <v>125164.16999999998</v>
      </c>
    </row>
    <row r="29" spans="1:14" s="47" customFormat="1" ht="25.5" x14ac:dyDescent="0.25">
      <c r="A29" s="151"/>
      <c r="B29" s="190"/>
      <c r="C29" s="204" t="s">
        <v>213</v>
      </c>
      <c r="D29" s="204" t="s">
        <v>214</v>
      </c>
      <c r="E29" s="204" t="s">
        <v>203</v>
      </c>
      <c r="F29" s="206" t="s">
        <v>193</v>
      </c>
      <c r="G29" s="226"/>
      <c r="H29" s="223">
        <v>0</v>
      </c>
      <c r="I29" s="223"/>
      <c r="J29" s="223">
        <v>0</v>
      </c>
      <c r="K29" s="223"/>
      <c r="L29" s="223">
        <v>563.02</v>
      </c>
      <c r="M29" s="223"/>
      <c r="N29" s="224">
        <v>2891.09</v>
      </c>
    </row>
    <row r="30" spans="1:14" s="47" customFormat="1" ht="25.5" x14ac:dyDescent="0.25">
      <c r="A30" s="151"/>
      <c r="B30" s="190"/>
      <c r="C30" s="211" t="s">
        <v>215</v>
      </c>
      <c r="D30" s="211" t="s">
        <v>216</v>
      </c>
      <c r="E30" s="211" t="s">
        <v>217</v>
      </c>
      <c r="F30" s="212" t="s">
        <v>200</v>
      </c>
      <c r="G30" s="227"/>
      <c r="H30" s="228">
        <v>0</v>
      </c>
      <c r="I30" s="228"/>
      <c r="J30" s="228">
        <v>0</v>
      </c>
      <c r="K30" s="228"/>
      <c r="L30" s="228">
        <v>117</v>
      </c>
      <c r="M30" s="228"/>
      <c r="N30" s="229">
        <v>117</v>
      </c>
    </row>
    <row r="31" spans="1:14" s="47" customFormat="1" ht="25.5" x14ac:dyDescent="0.25">
      <c r="A31" s="151"/>
      <c r="B31" s="190"/>
      <c r="C31" s="211" t="s">
        <v>218</v>
      </c>
      <c r="D31" s="211" t="s">
        <v>214</v>
      </c>
      <c r="E31" s="211" t="s">
        <v>219</v>
      </c>
      <c r="F31" s="212" t="s">
        <v>200</v>
      </c>
      <c r="G31" s="227"/>
      <c r="H31" s="228">
        <v>0</v>
      </c>
      <c r="I31" s="228"/>
      <c r="J31" s="228">
        <v>12347.12</v>
      </c>
      <c r="K31" s="228"/>
      <c r="L31" s="228">
        <v>12347.12</v>
      </c>
      <c r="M31" s="228"/>
      <c r="N31" s="229">
        <v>12347.12</v>
      </c>
    </row>
    <row r="32" spans="1:14" s="47" customFormat="1" ht="38.25" x14ac:dyDescent="0.25">
      <c r="A32" s="151"/>
      <c r="B32" s="190"/>
      <c r="C32" s="211" t="s">
        <v>220</v>
      </c>
      <c r="D32" s="211" t="s">
        <v>214</v>
      </c>
      <c r="E32" s="211" t="s">
        <v>219</v>
      </c>
      <c r="F32" s="212" t="s">
        <v>200</v>
      </c>
      <c r="G32" s="227"/>
      <c r="H32" s="228">
        <v>0</v>
      </c>
      <c r="I32" s="228"/>
      <c r="J32" s="228">
        <v>0</v>
      </c>
      <c r="K32" s="228"/>
      <c r="L32" s="228">
        <v>713.63</v>
      </c>
      <c r="M32" s="228"/>
      <c r="N32" s="229">
        <v>713.63</v>
      </c>
    </row>
    <row r="33" spans="1:14" s="47" customFormat="1" ht="25.5" x14ac:dyDescent="0.25">
      <c r="A33" s="151"/>
      <c r="B33" s="190"/>
      <c r="C33" s="211" t="s">
        <v>221</v>
      </c>
      <c r="D33" s="211" t="s">
        <v>214</v>
      </c>
      <c r="E33" s="211" t="s">
        <v>219</v>
      </c>
      <c r="F33" s="212" t="s">
        <v>200</v>
      </c>
      <c r="G33" s="227"/>
      <c r="H33" s="228">
        <v>0</v>
      </c>
      <c r="I33" s="228"/>
      <c r="J33" s="228">
        <v>0</v>
      </c>
      <c r="K33" s="228"/>
      <c r="L33" s="228">
        <v>0</v>
      </c>
      <c r="M33" s="228"/>
      <c r="N33" s="229">
        <v>3263.83</v>
      </c>
    </row>
    <row r="34" spans="1:14" s="47" customFormat="1" ht="25.5" x14ac:dyDescent="0.25">
      <c r="A34" s="151"/>
      <c r="B34" s="190"/>
      <c r="C34" s="211" t="s">
        <v>222</v>
      </c>
      <c r="D34" s="211" t="s">
        <v>214</v>
      </c>
      <c r="E34" s="211" t="s">
        <v>219</v>
      </c>
      <c r="F34" s="212" t="s">
        <v>193</v>
      </c>
      <c r="G34" s="227"/>
      <c r="H34" s="228">
        <v>0</v>
      </c>
      <c r="I34" s="228"/>
      <c r="J34" s="228">
        <v>0</v>
      </c>
      <c r="K34" s="228"/>
      <c r="L34" s="228">
        <v>620.66999999999996</v>
      </c>
      <c r="M34" s="228"/>
      <c r="N34" s="229">
        <v>620.66999999999996</v>
      </c>
    </row>
    <row r="35" spans="1:14" s="47" customFormat="1" ht="38.25" x14ac:dyDescent="0.25">
      <c r="A35" s="151"/>
      <c r="B35" s="190"/>
      <c r="C35" s="211" t="s">
        <v>223</v>
      </c>
      <c r="D35" s="211" t="s">
        <v>214</v>
      </c>
      <c r="E35" s="211" t="s">
        <v>219</v>
      </c>
      <c r="F35" s="212" t="s">
        <v>212</v>
      </c>
      <c r="G35" s="227"/>
      <c r="H35" s="228">
        <v>0</v>
      </c>
      <c r="I35" s="228"/>
      <c r="J35" s="228">
        <v>47427</v>
      </c>
      <c r="K35" s="228"/>
      <c r="L35" s="228">
        <v>47427</v>
      </c>
      <c r="M35" s="228"/>
      <c r="N35" s="229">
        <v>47427</v>
      </c>
    </row>
    <row r="36" spans="1:14" s="47" customFormat="1" ht="25.5" x14ac:dyDescent="0.25">
      <c r="A36" s="151"/>
      <c r="B36" s="190"/>
      <c r="C36" s="211" t="s">
        <v>224</v>
      </c>
      <c r="D36" s="211" t="s">
        <v>216</v>
      </c>
      <c r="E36" s="211" t="s">
        <v>225</v>
      </c>
      <c r="F36" s="212" t="s">
        <v>212</v>
      </c>
      <c r="G36" s="227"/>
      <c r="H36" s="228">
        <v>0</v>
      </c>
      <c r="I36" s="228"/>
      <c r="J36" s="228">
        <v>0</v>
      </c>
      <c r="K36" s="228"/>
      <c r="L36" s="228">
        <v>0</v>
      </c>
      <c r="M36" s="228"/>
      <c r="N36" s="229">
        <v>36055.18</v>
      </c>
    </row>
    <row r="37" spans="1:14" s="47" customFormat="1" ht="25.5" x14ac:dyDescent="0.25">
      <c r="A37" s="151"/>
      <c r="B37" s="190"/>
      <c r="C37" s="211" t="s">
        <v>226</v>
      </c>
      <c r="D37" s="211" t="s">
        <v>216</v>
      </c>
      <c r="E37" s="211" t="s">
        <v>227</v>
      </c>
      <c r="F37" s="212" t="s">
        <v>193</v>
      </c>
      <c r="G37" s="227"/>
      <c r="H37" s="228">
        <v>0</v>
      </c>
      <c r="I37" s="228"/>
      <c r="J37" s="228">
        <v>0</v>
      </c>
      <c r="K37" s="228"/>
      <c r="L37" s="228">
        <v>698.42</v>
      </c>
      <c r="M37" s="228"/>
      <c r="N37" s="229">
        <v>3362.59</v>
      </c>
    </row>
    <row r="38" spans="1:14" s="47" customFormat="1" ht="25.5" x14ac:dyDescent="0.25">
      <c r="A38" s="151"/>
      <c r="B38" s="190"/>
      <c r="C38" s="211" t="s">
        <v>228</v>
      </c>
      <c r="D38" s="211" t="s">
        <v>216</v>
      </c>
      <c r="E38" s="211" t="s">
        <v>227</v>
      </c>
      <c r="F38" s="212" t="s">
        <v>193</v>
      </c>
      <c r="G38" s="227"/>
      <c r="H38" s="228">
        <v>3030.36</v>
      </c>
      <c r="I38" s="228"/>
      <c r="J38" s="228">
        <v>3030.36</v>
      </c>
      <c r="K38" s="228"/>
      <c r="L38" s="228">
        <v>7504.61</v>
      </c>
      <c r="M38" s="228"/>
      <c r="N38" s="229">
        <v>9919.5300000000007</v>
      </c>
    </row>
    <row r="39" spans="1:14" s="47" customFormat="1" ht="25.5" x14ac:dyDescent="0.25">
      <c r="A39" s="151"/>
      <c r="B39" s="190"/>
      <c r="C39" s="211" t="s">
        <v>229</v>
      </c>
      <c r="D39" s="211" t="s">
        <v>216</v>
      </c>
      <c r="E39" s="211" t="s">
        <v>227</v>
      </c>
      <c r="F39" s="212" t="s">
        <v>193</v>
      </c>
      <c r="G39" s="227"/>
      <c r="H39" s="228">
        <v>1347.8</v>
      </c>
      <c r="I39" s="228"/>
      <c r="J39" s="228">
        <v>1347.8</v>
      </c>
      <c r="K39" s="228"/>
      <c r="L39" s="228">
        <v>4830.75</v>
      </c>
      <c r="M39" s="228"/>
      <c r="N39" s="229">
        <v>6046.53</v>
      </c>
    </row>
    <row r="40" spans="1:14" s="47" customFormat="1" ht="25.5" x14ac:dyDescent="0.25">
      <c r="A40" s="151"/>
      <c r="B40" s="190"/>
      <c r="C40" s="191" t="s">
        <v>230</v>
      </c>
      <c r="D40" s="191" t="s">
        <v>231</v>
      </c>
      <c r="E40" s="191" t="s">
        <v>232</v>
      </c>
      <c r="F40" s="195" t="s">
        <v>212</v>
      </c>
      <c r="G40" s="225"/>
      <c r="H40" s="221">
        <v>2400</v>
      </c>
      <c r="I40" s="221"/>
      <c r="J40" s="221">
        <v>2400</v>
      </c>
      <c r="K40" s="221"/>
      <c r="L40" s="221">
        <v>2400</v>
      </c>
      <c r="M40" s="221"/>
      <c r="N40" s="222">
        <v>2400</v>
      </c>
    </row>
    <row r="41" spans="1:14" x14ac:dyDescent="0.25">
      <c r="A41" s="154" t="s">
        <v>15</v>
      </c>
      <c r="B41" s="156" t="s">
        <v>135</v>
      </c>
      <c r="C41" s="192"/>
      <c r="D41" s="192"/>
      <c r="E41" s="192"/>
      <c r="F41" s="196"/>
      <c r="G41" s="75">
        <f t="shared" ref="G41:N41" si="1">+G28</f>
        <v>17910.490000000002</v>
      </c>
      <c r="H41" s="76">
        <f t="shared" si="1"/>
        <v>6778.16</v>
      </c>
      <c r="I41" s="76">
        <f t="shared" si="1"/>
        <v>32019.06</v>
      </c>
      <c r="J41" s="76">
        <f t="shared" si="1"/>
        <v>66552.28</v>
      </c>
      <c r="K41" s="76">
        <f t="shared" si="1"/>
        <v>39507.85</v>
      </c>
      <c r="L41" s="76">
        <f t="shared" si="1"/>
        <v>77222.22</v>
      </c>
      <c r="M41" s="76">
        <f t="shared" si="1"/>
        <v>49665.37</v>
      </c>
      <c r="N41" s="77">
        <f t="shared" si="1"/>
        <v>125164.16999999998</v>
      </c>
    </row>
    <row r="42" spans="1:14" x14ac:dyDescent="0.25">
      <c r="A42" s="151" t="s">
        <v>22</v>
      </c>
      <c r="B42" s="157" t="s">
        <v>21</v>
      </c>
      <c r="C42" s="203"/>
      <c r="D42" s="203"/>
      <c r="E42" s="203"/>
      <c r="F42" s="205"/>
      <c r="G42" s="78">
        <v>73828.33</v>
      </c>
      <c r="H42" s="80">
        <f>SUM(H43:H51)</f>
        <v>69735</v>
      </c>
      <c r="I42" s="80">
        <v>89996.19</v>
      </c>
      <c r="J42" s="80">
        <f>SUM(J43:J51)</f>
        <v>81974.06</v>
      </c>
      <c r="K42" s="80">
        <v>103754.04</v>
      </c>
      <c r="L42" s="80">
        <f>SUM(L43:L51)</f>
        <v>105871.41</v>
      </c>
      <c r="M42" s="80">
        <v>149138.47</v>
      </c>
      <c r="N42" s="82">
        <f>SUM(N43:N51)</f>
        <v>133278.65</v>
      </c>
    </row>
    <row r="43" spans="1:14" ht="25.5" x14ac:dyDescent="0.25">
      <c r="A43" s="151"/>
      <c r="B43" s="230"/>
      <c r="C43" s="204" t="s">
        <v>233</v>
      </c>
      <c r="D43" s="204" t="s">
        <v>234</v>
      </c>
      <c r="E43" s="204" t="s">
        <v>235</v>
      </c>
      <c r="F43" s="206" t="s">
        <v>200</v>
      </c>
      <c r="G43" s="226"/>
      <c r="H43" s="223">
        <v>0</v>
      </c>
      <c r="I43" s="223"/>
      <c r="J43" s="223">
        <v>0</v>
      </c>
      <c r="K43" s="223"/>
      <c r="L43" s="223">
        <v>0</v>
      </c>
      <c r="M43" s="223"/>
      <c r="N43" s="224">
        <v>1040.97</v>
      </c>
    </row>
    <row r="44" spans="1:14" ht="25.5" x14ac:dyDescent="0.25">
      <c r="A44" s="151"/>
      <c r="B44" s="230"/>
      <c r="C44" s="211" t="s">
        <v>236</v>
      </c>
      <c r="D44" s="211" t="s">
        <v>234</v>
      </c>
      <c r="E44" s="211" t="s">
        <v>235</v>
      </c>
      <c r="F44" s="212" t="s">
        <v>212</v>
      </c>
      <c r="G44" s="227"/>
      <c r="H44" s="228">
        <v>232.88</v>
      </c>
      <c r="I44" s="228"/>
      <c r="J44" s="228">
        <v>426.45</v>
      </c>
      <c r="K44" s="228"/>
      <c r="L44" s="228">
        <v>972.31</v>
      </c>
      <c r="M44" s="228"/>
      <c r="N44" s="229">
        <v>1265.93</v>
      </c>
    </row>
    <row r="45" spans="1:14" ht="25.5" x14ac:dyDescent="0.25">
      <c r="A45" s="151"/>
      <c r="B45" s="230"/>
      <c r="C45" s="211" t="s">
        <v>237</v>
      </c>
      <c r="D45" s="211" t="s">
        <v>234</v>
      </c>
      <c r="E45" s="211" t="s">
        <v>203</v>
      </c>
      <c r="F45" s="212" t="s">
        <v>200</v>
      </c>
      <c r="G45" s="227"/>
      <c r="H45" s="228">
        <v>460</v>
      </c>
      <c r="I45" s="228"/>
      <c r="J45" s="228">
        <v>768</v>
      </c>
      <c r="K45" s="228"/>
      <c r="L45" s="228">
        <v>1079</v>
      </c>
      <c r="M45" s="228"/>
      <c r="N45" s="229">
        <v>2150</v>
      </c>
    </row>
    <row r="46" spans="1:14" ht="25.5" x14ac:dyDescent="0.25">
      <c r="A46" s="151"/>
      <c r="B46" s="230"/>
      <c r="C46" s="211" t="s">
        <v>238</v>
      </c>
      <c r="D46" s="211" t="s">
        <v>234</v>
      </c>
      <c r="E46" s="211" t="s">
        <v>239</v>
      </c>
      <c r="F46" s="212" t="s">
        <v>200</v>
      </c>
      <c r="G46" s="227"/>
      <c r="H46" s="228">
        <v>350</v>
      </c>
      <c r="I46" s="228"/>
      <c r="J46" s="228">
        <v>985</v>
      </c>
      <c r="K46" s="228"/>
      <c r="L46" s="228">
        <v>1300</v>
      </c>
      <c r="M46" s="228"/>
      <c r="N46" s="229">
        <v>1775</v>
      </c>
    </row>
    <row r="47" spans="1:14" ht="25.5" x14ac:dyDescent="0.25">
      <c r="A47" s="151"/>
      <c r="B47" s="230"/>
      <c r="C47" s="211" t="s">
        <v>240</v>
      </c>
      <c r="D47" s="211" t="s">
        <v>234</v>
      </c>
      <c r="E47" s="211" t="s">
        <v>241</v>
      </c>
      <c r="F47" s="212" t="s">
        <v>193</v>
      </c>
      <c r="G47" s="227"/>
      <c r="H47" s="228">
        <v>4288.5200000000004</v>
      </c>
      <c r="I47" s="228"/>
      <c r="J47" s="228">
        <v>11386.02</v>
      </c>
      <c r="K47" s="228"/>
      <c r="L47" s="228">
        <v>17891.52</v>
      </c>
      <c r="M47" s="228"/>
      <c r="N47" s="229">
        <v>25455.26</v>
      </c>
    </row>
    <row r="48" spans="1:14" ht="25.5" x14ac:dyDescent="0.25">
      <c r="A48" s="151"/>
      <c r="B48" s="230"/>
      <c r="C48" s="211" t="s">
        <v>242</v>
      </c>
      <c r="D48" s="211" t="s">
        <v>234</v>
      </c>
      <c r="E48" s="211" t="s">
        <v>243</v>
      </c>
      <c r="F48" s="212" t="s">
        <v>193</v>
      </c>
      <c r="G48" s="227"/>
      <c r="H48" s="228">
        <v>1115</v>
      </c>
      <c r="I48" s="228"/>
      <c r="J48" s="228">
        <v>4495</v>
      </c>
      <c r="K48" s="228"/>
      <c r="L48" s="228">
        <v>5590</v>
      </c>
      <c r="M48" s="228"/>
      <c r="N48" s="229">
        <v>8150</v>
      </c>
    </row>
    <row r="49" spans="1:14" ht="25.5" x14ac:dyDescent="0.25">
      <c r="A49" s="151"/>
      <c r="B49" s="230"/>
      <c r="C49" s="211" t="s">
        <v>244</v>
      </c>
      <c r="D49" s="211" t="s">
        <v>245</v>
      </c>
      <c r="E49" s="211" t="s">
        <v>246</v>
      </c>
      <c r="F49" s="212" t="s">
        <v>200</v>
      </c>
      <c r="G49" s="227"/>
      <c r="H49" s="228">
        <v>416.66</v>
      </c>
      <c r="I49" s="228"/>
      <c r="J49" s="228">
        <v>1041.6500000000001</v>
      </c>
      <c r="K49" s="228"/>
      <c r="L49" s="228">
        <v>1666.64</v>
      </c>
      <c r="M49" s="228"/>
      <c r="N49" s="229">
        <v>3543.6</v>
      </c>
    </row>
    <row r="50" spans="1:14" ht="25.5" x14ac:dyDescent="0.25">
      <c r="A50" s="151"/>
      <c r="B50" s="230"/>
      <c r="C50" s="211" t="s">
        <v>247</v>
      </c>
      <c r="D50" s="211" t="s">
        <v>248</v>
      </c>
      <c r="E50" s="211" t="s">
        <v>249</v>
      </c>
      <c r="F50" s="212" t="s">
        <v>200</v>
      </c>
      <c r="G50" s="227"/>
      <c r="H50" s="228">
        <v>0</v>
      </c>
      <c r="I50" s="228"/>
      <c r="J50" s="228">
        <v>0</v>
      </c>
      <c r="K50" s="228"/>
      <c r="L50" s="228">
        <v>14500</v>
      </c>
      <c r="M50" s="228"/>
      <c r="N50" s="229">
        <v>16500</v>
      </c>
    </row>
    <row r="51" spans="1:14" ht="38.25" x14ac:dyDescent="0.25">
      <c r="A51" s="151"/>
      <c r="B51" s="230"/>
      <c r="C51" s="191" t="s">
        <v>250</v>
      </c>
      <c r="D51" s="191" t="s">
        <v>248</v>
      </c>
      <c r="E51" s="191" t="s">
        <v>249</v>
      </c>
      <c r="F51" s="195" t="s">
        <v>193</v>
      </c>
      <c r="G51" s="225"/>
      <c r="H51" s="221">
        <v>62871.94</v>
      </c>
      <c r="I51" s="221"/>
      <c r="J51" s="221">
        <v>62871.94</v>
      </c>
      <c r="K51" s="221"/>
      <c r="L51" s="221">
        <v>62871.94</v>
      </c>
      <c r="M51" s="221"/>
      <c r="N51" s="222">
        <v>73397.89</v>
      </c>
    </row>
    <row r="52" spans="1:14" ht="30" x14ac:dyDescent="0.25">
      <c r="A52" s="151" t="s">
        <v>24</v>
      </c>
      <c r="B52" s="157" t="s">
        <v>23</v>
      </c>
      <c r="C52" s="192"/>
      <c r="D52" s="192"/>
      <c r="E52" s="192"/>
      <c r="F52" s="196"/>
      <c r="G52" s="78"/>
      <c r="H52" s="80"/>
      <c r="I52" s="80"/>
      <c r="J52" s="80"/>
      <c r="K52" s="80"/>
      <c r="L52" s="80"/>
      <c r="M52" s="80"/>
      <c r="N52" s="82"/>
    </row>
    <row r="53" spans="1:14" x14ac:dyDescent="0.25">
      <c r="A53" s="151" t="s">
        <v>26</v>
      </c>
      <c r="B53" s="150" t="s">
        <v>25</v>
      </c>
      <c r="C53" s="203"/>
      <c r="D53" s="203"/>
      <c r="E53" s="203"/>
      <c r="F53" s="205"/>
      <c r="G53" s="78">
        <v>7.0000000000000007E-2</v>
      </c>
      <c r="H53" s="80">
        <v>0.15</v>
      </c>
      <c r="I53" s="80">
        <v>7.0000000000000007E-2</v>
      </c>
      <c r="J53" s="80">
        <v>0.15</v>
      </c>
      <c r="K53" s="80">
        <v>7.0000000000000007E-2</v>
      </c>
      <c r="L53" s="80">
        <v>0.15</v>
      </c>
      <c r="M53" s="80">
        <v>7.0000000000000007E-2</v>
      </c>
      <c r="N53" s="82">
        <v>0.15</v>
      </c>
    </row>
    <row r="54" spans="1:14" ht="25.5" x14ac:dyDescent="0.25">
      <c r="A54" s="151"/>
      <c r="B54" s="190"/>
      <c r="C54" s="193" t="s">
        <v>251</v>
      </c>
      <c r="D54" s="193" t="s">
        <v>252</v>
      </c>
      <c r="E54" s="193" t="s">
        <v>253</v>
      </c>
      <c r="F54" s="197" t="s">
        <v>212</v>
      </c>
      <c r="G54" s="78"/>
      <c r="H54" s="80">
        <v>0.15</v>
      </c>
      <c r="I54" s="80"/>
      <c r="J54" s="80">
        <v>0.15</v>
      </c>
      <c r="K54" s="80"/>
      <c r="L54" s="80">
        <v>0.15</v>
      </c>
      <c r="M54" s="80"/>
      <c r="N54" s="82">
        <v>0.15</v>
      </c>
    </row>
    <row r="55" spans="1:14" x14ac:dyDescent="0.25">
      <c r="A55" s="151" t="s">
        <v>28</v>
      </c>
      <c r="B55" s="150" t="s">
        <v>27</v>
      </c>
      <c r="C55" s="192"/>
      <c r="D55" s="192"/>
      <c r="E55" s="192"/>
      <c r="F55" s="196"/>
      <c r="G55" s="83"/>
      <c r="H55" s="85"/>
      <c r="I55" s="85"/>
      <c r="J55" s="85"/>
      <c r="K55" s="85"/>
      <c r="L55" s="85"/>
      <c r="M55" s="85"/>
      <c r="N55" s="87"/>
    </row>
    <row r="56" spans="1:14" x14ac:dyDescent="0.25">
      <c r="A56" s="151" t="s">
        <v>30</v>
      </c>
      <c r="B56" s="150" t="s">
        <v>29</v>
      </c>
      <c r="C56" s="203"/>
      <c r="D56" s="203"/>
      <c r="E56" s="203"/>
      <c r="F56" s="205"/>
      <c r="G56" s="83">
        <v>2001.4</v>
      </c>
      <c r="H56" s="85">
        <f>SUM(H57:H63)</f>
        <v>4193.6400000000003</v>
      </c>
      <c r="I56" s="85">
        <v>3973.98</v>
      </c>
      <c r="J56" s="85">
        <f>SUM(J57:J63)</f>
        <v>138107.56</v>
      </c>
      <c r="K56" s="85">
        <v>5781.5</v>
      </c>
      <c r="L56" s="85">
        <f>SUM(L57:L63)</f>
        <v>142354.67000000001</v>
      </c>
      <c r="M56" s="85">
        <v>9176.0499999999993</v>
      </c>
      <c r="N56" s="87">
        <f>SUM(N57:N63)</f>
        <v>156478.35000000003</v>
      </c>
    </row>
    <row r="57" spans="1:14" ht="38.25" x14ac:dyDescent="0.25">
      <c r="A57" s="151"/>
      <c r="B57" s="190"/>
      <c r="C57" s="204" t="s">
        <v>254</v>
      </c>
      <c r="D57" s="204" t="s">
        <v>255</v>
      </c>
      <c r="E57" s="204" t="s">
        <v>256</v>
      </c>
      <c r="F57" s="206" t="s">
        <v>212</v>
      </c>
      <c r="G57" s="232"/>
      <c r="H57" s="239">
        <v>3765.6</v>
      </c>
      <c r="I57" s="234"/>
      <c r="J57" s="239">
        <v>3765.6</v>
      </c>
      <c r="K57" s="234"/>
      <c r="L57" s="239">
        <v>3765.6</v>
      </c>
      <c r="M57" s="234"/>
      <c r="N57" s="240">
        <v>6556.14</v>
      </c>
    </row>
    <row r="58" spans="1:14" ht="38.25" x14ac:dyDescent="0.25">
      <c r="A58" s="151"/>
      <c r="B58" s="190"/>
      <c r="C58" s="211" t="s">
        <v>257</v>
      </c>
      <c r="D58" s="211" t="s">
        <v>258</v>
      </c>
      <c r="E58" s="211" t="s">
        <v>259</v>
      </c>
      <c r="F58" s="212" t="s">
        <v>260</v>
      </c>
      <c r="G58" s="241"/>
      <c r="H58" s="242">
        <v>0</v>
      </c>
      <c r="I58" s="243"/>
      <c r="J58" s="242">
        <v>0</v>
      </c>
      <c r="K58" s="243"/>
      <c r="L58" s="242">
        <v>0</v>
      </c>
      <c r="M58" s="243"/>
      <c r="N58" s="244">
        <v>2538.9499999999998</v>
      </c>
    </row>
    <row r="59" spans="1:14" ht="25.5" x14ac:dyDescent="0.25">
      <c r="A59" s="151"/>
      <c r="B59" s="190"/>
      <c r="C59" s="211" t="s">
        <v>261</v>
      </c>
      <c r="D59" s="211" t="s">
        <v>258</v>
      </c>
      <c r="E59" s="211" t="s">
        <v>259</v>
      </c>
      <c r="F59" s="212" t="s">
        <v>200</v>
      </c>
      <c r="G59" s="241"/>
      <c r="H59" s="242">
        <v>0</v>
      </c>
      <c r="I59" s="243"/>
      <c r="J59" s="242">
        <v>0</v>
      </c>
      <c r="K59" s="243"/>
      <c r="L59" s="242">
        <v>0</v>
      </c>
      <c r="M59" s="243"/>
      <c r="N59" s="244">
        <v>634.73</v>
      </c>
    </row>
    <row r="60" spans="1:14" ht="25.5" x14ac:dyDescent="0.25">
      <c r="A60" s="151"/>
      <c r="B60" s="190"/>
      <c r="C60" s="211" t="s">
        <v>262</v>
      </c>
      <c r="D60" s="211" t="s">
        <v>263</v>
      </c>
      <c r="E60" s="211" t="s">
        <v>264</v>
      </c>
      <c r="F60" s="212" t="s">
        <v>200</v>
      </c>
      <c r="G60" s="241"/>
      <c r="H60" s="242">
        <v>0</v>
      </c>
      <c r="I60" s="243"/>
      <c r="J60" s="242">
        <v>133396</v>
      </c>
      <c r="K60" s="243"/>
      <c r="L60" s="242">
        <v>134605</v>
      </c>
      <c r="M60" s="243"/>
      <c r="N60" s="244">
        <v>138255</v>
      </c>
    </row>
    <row r="61" spans="1:14" ht="25.5" x14ac:dyDescent="0.25">
      <c r="A61" s="151"/>
      <c r="B61" s="190"/>
      <c r="C61" s="211" t="s">
        <v>265</v>
      </c>
      <c r="D61" s="211" t="s">
        <v>266</v>
      </c>
      <c r="E61" s="211" t="s">
        <v>267</v>
      </c>
      <c r="F61" s="212" t="s">
        <v>200</v>
      </c>
      <c r="G61" s="241"/>
      <c r="H61" s="242">
        <v>0</v>
      </c>
      <c r="I61" s="243"/>
      <c r="J61" s="242">
        <v>0</v>
      </c>
      <c r="K61" s="243"/>
      <c r="L61" s="242">
        <v>1921.6</v>
      </c>
      <c r="M61" s="243"/>
      <c r="N61" s="244">
        <v>1921.6</v>
      </c>
    </row>
    <row r="62" spans="1:14" ht="25.5" x14ac:dyDescent="0.25">
      <c r="A62" s="151"/>
      <c r="B62" s="190"/>
      <c r="C62" s="211" t="s">
        <v>268</v>
      </c>
      <c r="D62" s="211" t="s">
        <v>266</v>
      </c>
      <c r="E62" s="211" t="s">
        <v>267</v>
      </c>
      <c r="F62" s="212" t="s">
        <v>200</v>
      </c>
      <c r="G62" s="241"/>
      <c r="H62" s="242">
        <v>428.04</v>
      </c>
      <c r="I62" s="243"/>
      <c r="J62" s="242">
        <v>945.96</v>
      </c>
      <c r="K62" s="243"/>
      <c r="L62" s="242">
        <v>2062.4699999999998</v>
      </c>
      <c r="M62" s="243"/>
      <c r="N62" s="244">
        <v>4063.67</v>
      </c>
    </row>
    <row r="63" spans="1:14" ht="25.5" x14ac:dyDescent="0.25">
      <c r="A63" s="151"/>
      <c r="B63" s="190"/>
      <c r="C63" s="191" t="s">
        <v>269</v>
      </c>
      <c r="D63" s="191" t="s">
        <v>266</v>
      </c>
      <c r="E63" s="191" t="s">
        <v>267</v>
      </c>
      <c r="F63" s="195" t="s">
        <v>200</v>
      </c>
      <c r="G63" s="231"/>
      <c r="H63" s="235">
        <v>0</v>
      </c>
      <c r="I63" s="233"/>
      <c r="J63" s="235">
        <v>0</v>
      </c>
      <c r="K63" s="233"/>
      <c r="L63" s="235">
        <v>0</v>
      </c>
      <c r="M63" s="233"/>
      <c r="N63" s="237">
        <v>2508.2600000000002</v>
      </c>
    </row>
    <row r="64" spans="1:14" x14ac:dyDescent="0.25">
      <c r="A64" s="154" t="s">
        <v>20</v>
      </c>
      <c r="B64" s="156" t="s">
        <v>119</v>
      </c>
      <c r="C64" s="192"/>
      <c r="D64" s="192"/>
      <c r="E64" s="192"/>
      <c r="F64" s="196"/>
      <c r="G64" s="75">
        <f t="shared" ref="G64:N64" si="2">+G56+G55+G53+G52+G42</f>
        <v>75829.8</v>
      </c>
      <c r="H64" s="76">
        <f t="shared" si="2"/>
        <v>73928.789999999994</v>
      </c>
      <c r="I64" s="76">
        <f t="shared" si="2"/>
        <v>93970.240000000005</v>
      </c>
      <c r="J64" s="76">
        <f t="shared" si="2"/>
        <v>220081.77</v>
      </c>
      <c r="K64" s="76">
        <f t="shared" si="2"/>
        <v>109535.60999999999</v>
      </c>
      <c r="L64" s="76">
        <f t="shared" si="2"/>
        <v>248226.23</v>
      </c>
      <c r="M64" s="76">
        <f t="shared" si="2"/>
        <v>158314.59</v>
      </c>
      <c r="N64" s="77">
        <f t="shared" si="2"/>
        <v>289757.15000000002</v>
      </c>
    </row>
    <row r="65" spans="1:14" x14ac:dyDescent="0.25">
      <c r="A65" s="151" t="s">
        <v>33</v>
      </c>
      <c r="B65" s="150" t="s">
        <v>32</v>
      </c>
      <c r="C65" s="152"/>
      <c r="D65" s="152"/>
      <c r="E65" s="152"/>
      <c r="F65" s="153"/>
      <c r="G65" s="83"/>
      <c r="H65" s="85"/>
      <c r="I65" s="85"/>
      <c r="J65" s="85"/>
      <c r="K65" s="85"/>
      <c r="L65" s="85"/>
      <c r="M65" s="85"/>
      <c r="N65" s="87"/>
    </row>
    <row r="66" spans="1:14" x14ac:dyDescent="0.25">
      <c r="A66" s="151" t="s">
        <v>34</v>
      </c>
      <c r="B66" s="150" t="s">
        <v>0</v>
      </c>
      <c r="C66" s="203"/>
      <c r="D66" s="203"/>
      <c r="E66" s="203"/>
      <c r="F66" s="205"/>
      <c r="G66" s="83">
        <v>142256.75</v>
      </c>
      <c r="H66" s="85">
        <f>SUM(H67:H77)</f>
        <v>0</v>
      </c>
      <c r="I66" s="85">
        <v>156606.75</v>
      </c>
      <c r="J66" s="85">
        <f>SUM(J67:J77)</f>
        <v>174462.79</v>
      </c>
      <c r="K66" s="85">
        <v>243202.01</v>
      </c>
      <c r="L66" s="85">
        <f>SUM(L67:L77)</f>
        <v>239462.79</v>
      </c>
      <c r="M66" s="85">
        <v>247583.96</v>
      </c>
      <c r="N66" s="87">
        <f>SUM(N67:N77)</f>
        <v>375286.45</v>
      </c>
    </row>
    <row r="67" spans="1:14" ht="38.25" x14ac:dyDescent="0.25">
      <c r="A67" s="151"/>
      <c r="B67" s="190"/>
      <c r="C67" s="204" t="s">
        <v>270</v>
      </c>
      <c r="D67" s="204" t="s">
        <v>271</v>
      </c>
      <c r="E67" s="204" t="s">
        <v>272</v>
      </c>
      <c r="F67" s="206" t="s">
        <v>212</v>
      </c>
      <c r="G67" s="232"/>
      <c r="H67" s="239">
        <v>0</v>
      </c>
      <c r="I67" s="234"/>
      <c r="J67" s="239">
        <v>25000</v>
      </c>
      <c r="K67" s="234"/>
      <c r="L67" s="239">
        <v>25000</v>
      </c>
      <c r="M67" s="234"/>
      <c r="N67" s="240">
        <v>25000</v>
      </c>
    </row>
    <row r="68" spans="1:14" ht="25.5" x14ac:dyDescent="0.25">
      <c r="A68" s="151"/>
      <c r="B68" s="190"/>
      <c r="C68" s="211" t="s">
        <v>273</v>
      </c>
      <c r="D68" s="211" t="s">
        <v>271</v>
      </c>
      <c r="E68" s="211" t="s">
        <v>272</v>
      </c>
      <c r="F68" s="212" t="s">
        <v>212</v>
      </c>
      <c r="G68" s="241"/>
      <c r="H68" s="242">
        <v>0</v>
      </c>
      <c r="I68" s="243"/>
      <c r="J68" s="242">
        <v>16782.72</v>
      </c>
      <c r="K68" s="243"/>
      <c r="L68" s="242">
        <v>16782.72</v>
      </c>
      <c r="M68" s="243"/>
      <c r="N68" s="244">
        <v>16782.72</v>
      </c>
    </row>
    <row r="69" spans="1:14" ht="38.25" x14ac:dyDescent="0.25">
      <c r="A69" s="151"/>
      <c r="B69" s="190"/>
      <c r="C69" s="211" t="s">
        <v>274</v>
      </c>
      <c r="D69" s="211" t="s">
        <v>271</v>
      </c>
      <c r="E69" s="211" t="s">
        <v>272</v>
      </c>
      <c r="F69" s="212" t="s">
        <v>212</v>
      </c>
      <c r="G69" s="241"/>
      <c r="H69" s="242">
        <v>0</v>
      </c>
      <c r="I69" s="243"/>
      <c r="J69" s="242">
        <v>79922</v>
      </c>
      <c r="K69" s="243"/>
      <c r="L69" s="242">
        <v>79922</v>
      </c>
      <c r="M69" s="243"/>
      <c r="N69" s="244">
        <v>79922</v>
      </c>
    </row>
    <row r="70" spans="1:14" ht="38.25" x14ac:dyDescent="0.25">
      <c r="A70" s="151"/>
      <c r="B70" s="190"/>
      <c r="C70" s="211" t="s">
        <v>275</v>
      </c>
      <c r="D70" s="211" t="s">
        <v>271</v>
      </c>
      <c r="E70" s="211" t="s">
        <v>272</v>
      </c>
      <c r="F70" s="212" t="s">
        <v>212</v>
      </c>
      <c r="G70" s="241"/>
      <c r="H70" s="242">
        <v>0</v>
      </c>
      <c r="I70" s="243"/>
      <c r="J70" s="242">
        <v>23147</v>
      </c>
      <c r="K70" s="243"/>
      <c r="L70" s="242">
        <v>23147</v>
      </c>
      <c r="M70" s="243"/>
      <c r="N70" s="244">
        <v>23147</v>
      </c>
    </row>
    <row r="71" spans="1:14" ht="51" x14ac:dyDescent="0.25">
      <c r="A71" s="151"/>
      <c r="B71" s="190"/>
      <c r="C71" s="211" t="s">
        <v>276</v>
      </c>
      <c r="D71" s="211" t="s">
        <v>271</v>
      </c>
      <c r="E71" s="211" t="s">
        <v>272</v>
      </c>
      <c r="F71" s="212" t="s">
        <v>212</v>
      </c>
      <c r="G71" s="241"/>
      <c r="H71" s="242">
        <v>0</v>
      </c>
      <c r="I71" s="243"/>
      <c r="J71" s="242">
        <v>0</v>
      </c>
      <c r="K71" s="243"/>
      <c r="L71" s="242">
        <v>0</v>
      </c>
      <c r="M71" s="243"/>
      <c r="N71" s="244">
        <v>3928.4</v>
      </c>
    </row>
    <row r="72" spans="1:14" ht="38.25" x14ac:dyDescent="0.25">
      <c r="A72" s="151"/>
      <c r="B72" s="190"/>
      <c r="C72" s="211" t="s">
        <v>277</v>
      </c>
      <c r="D72" s="211" t="s">
        <v>271</v>
      </c>
      <c r="E72" s="211" t="s">
        <v>272</v>
      </c>
      <c r="F72" s="212" t="s">
        <v>212</v>
      </c>
      <c r="G72" s="241"/>
      <c r="H72" s="242">
        <v>0</v>
      </c>
      <c r="I72" s="243"/>
      <c r="J72" s="242">
        <v>0</v>
      </c>
      <c r="K72" s="243"/>
      <c r="L72" s="242">
        <v>0</v>
      </c>
      <c r="M72" s="243"/>
      <c r="N72" s="244">
        <v>41895.26</v>
      </c>
    </row>
    <row r="73" spans="1:14" ht="25.5" x14ac:dyDescent="0.25">
      <c r="A73" s="151"/>
      <c r="B73" s="190"/>
      <c r="C73" s="211" t="s">
        <v>278</v>
      </c>
      <c r="D73" s="211" t="s">
        <v>279</v>
      </c>
      <c r="E73" s="211" t="s">
        <v>280</v>
      </c>
      <c r="F73" s="212" t="s">
        <v>212</v>
      </c>
      <c r="G73" s="241"/>
      <c r="H73" s="242">
        <v>0</v>
      </c>
      <c r="I73" s="243"/>
      <c r="J73" s="242">
        <v>0</v>
      </c>
      <c r="K73" s="243"/>
      <c r="L73" s="242">
        <v>40000</v>
      </c>
      <c r="M73" s="243"/>
      <c r="N73" s="244">
        <v>40000</v>
      </c>
    </row>
    <row r="74" spans="1:14" ht="38.25" x14ac:dyDescent="0.25">
      <c r="A74" s="151"/>
      <c r="B74" s="190"/>
      <c r="C74" s="211" t="s">
        <v>281</v>
      </c>
      <c r="D74" s="211" t="s">
        <v>279</v>
      </c>
      <c r="E74" s="211" t="s">
        <v>280</v>
      </c>
      <c r="F74" s="212" t="s">
        <v>212</v>
      </c>
      <c r="G74" s="241"/>
      <c r="H74" s="242">
        <v>0</v>
      </c>
      <c r="I74" s="243"/>
      <c r="J74" s="242">
        <v>12000</v>
      </c>
      <c r="K74" s="243"/>
      <c r="L74" s="242">
        <v>12000</v>
      </c>
      <c r="M74" s="243"/>
      <c r="N74" s="244">
        <v>42000</v>
      </c>
    </row>
    <row r="75" spans="1:14" ht="38.25" x14ac:dyDescent="0.25">
      <c r="A75" s="151"/>
      <c r="B75" s="190"/>
      <c r="C75" s="211" t="s">
        <v>282</v>
      </c>
      <c r="D75" s="211" t="s">
        <v>271</v>
      </c>
      <c r="E75" s="211" t="s">
        <v>272</v>
      </c>
      <c r="F75" s="212" t="s">
        <v>212</v>
      </c>
      <c r="G75" s="241"/>
      <c r="H75" s="242">
        <v>0</v>
      </c>
      <c r="I75" s="243"/>
      <c r="J75" s="242">
        <v>17611.07</v>
      </c>
      <c r="K75" s="243"/>
      <c r="L75" s="242">
        <v>17611.07</v>
      </c>
      <c r="M75" s="243"/>
      <c r="N75" s="244">
        <v>17611.07</v>
      </c>
    </row>
    <row r="76" spans="1:14" ht="25.5" x14ac:dyDescent="0.25">
      <c r="A76" s="151"/>
      <c r="B76" s="190"/>
      <c r="C76" s="211" t="s">
        <v>283</v>
      </c>
      <c r="D76" s="211" t="s">
        <v>271</v>
      </c>
      <c r="E76" s="211" t="s">
        <v>272</v>
      </c>
      <c r="F76" s="212" t="s">
        <v>193</v>
      </c>
      <c r="G76" s="241"/>
      <c r="H76" s="242">
        <v>0</v>
      </c>
      <c r="I76" s="243"/>
      <c r="J76" s="242">
        <v>0</v>
      </c>
      <c r="K76" s="243"/>
      <c r="L76" s="242">
        <v>25000</v>
      </c>
      <c r="M76" s="243"/>
      <c r="N76" s="244">
        <v>25000</v>
      </c>
    </row>
    <row r="77" spans="1:14" ht="63.75" x14ac:dyDescent="0.25">
      <c r="A77" s="151"/>
      <c r="B77" s="190"/>
      <c r="C77" s="191" t="s">
        <v>284</v>
      </c>
      <c r="D77" s="191" t="s">
        <v>271</v>
      </c>
      <c r="E77" s="191" t="s">
        <v>285</v>
      </c>
      <c r="F77" s="195" t="s">
        <v>212</v>
      </c>
      <c r="G77" s="231"/>
      <c r="H77" s="235">
        <v>0</v>
      </c>
      <c r="I77" s="233"/>
      <c r="J77" s="235">
        <v>0</v>
      </c>
      <c r="K77" s="233"/>
      <c r="L77" s="235">
        <v>0</v>
      </c>
      <c r="M77" s="233"/>
      <c r="N77" s="237">
        <v>60000</v>
      </c>
    </row>
    <row r="78" spans="1:14" x14ac:dyDescent="0.25">
      <c r="A78" s="151" t="s">
        <v>35</v>
      </c>
      <c r="B78" s="150" t="s">
        <v>1</v>
      </c>
      <c r="C78" s="192"/>
      <c r="D78" s="192"/>
      <c r="E78" s="192"/>
      <c r="F78" s="196"/>
      <c r="G78" s="83"/>
      <c r="H78" s="85"/>
      <c r="I78" s="85"/>
      <c r="J78" s="85"/>
      <c r="K78" s="85"/>
      <c r="L78" s="85"/>
      <c r="M78" s="85"/>
      <c r="N78" s="87"/>
    </row>
    <row r="79" spans="1:14" x14ac:dyDescent="0.25">
      <c r="A79" s="151" t="s">
        <v>37</v>
      </c>
      <c r="B79" s="150" t="s">
        <v>36</v>
      </c>
      <c r="C79" s="152"/>
      <c r="D79" s="152"/>
      <c r="E79" s="152"/>
      <c r="F79" s="153"/>
      <c r="G79" s="78"/>
      <c r="H79" s="80"/>
      <c r="I79" s="80"/>
      <c r="J79" s="80"/>
      <c r="K79" s="80"/>
      <c r="L79" s="80"/>
      <c r="M79" s="80"/>
      <c r="N79" s="82"/>
    </row>
    <row r="80" spans="1:14" x14ac:dyDescent="0.25">
      <c r="A80" s="151" t="s">
        <v>38</v>
      </c>
      <c r="B80" s="150" t="s">
        <v>2</v>
      </c>
      <c r="C80" s="203"/>
      <c r="D80" s="203"/>
      <c r="E80" s="203"/>
      <c r="F80" s="205"/>
      <c r="G80" s="78">
        <v>516</v>
      </c>
      <c r="H80" s="80">
        <v>5564.01</v>
      </c>
      <c r="I80" s="80">
        <v>1032</v>
      </c>
      <c r="J80" s="80">
        <v>5564.01</v>
      </c>
      <c r="K80" s="80">
        <v>2064</v>
      </c>
      <c r="L80" s="80">
        <v>7628.01</v>
      </c>
      <c r="M80" s="80">
        <v>2580</v>
      </c>
      <c r="N80" s="82">
        <v>13026.24</v>
      </c>
    </row>
    <row r="81" spans="1:14" ht="25.5" x14ac:dyDescent="0.25">
      <c r="A81" s="151"/>
      <c r="B81" s="190"/>
      <c r="C81" s="193" t="s">
        <v>286</v>
      </c>
      <c r="D81" s="193" t="s">
        <v>287</v>
      </c>
      <c r="E81" s="193" t="s">
        <v>288</v>
      </c>
      <c r="F81" s="197" t="s">
        <v>289</v>
      </c>
      <c r="G81" s="78"/>
      <c r="H81" s="80">
        <v>5564.01</v>
      </c>
      <c r="I81" s="80"/>
      <c r="J81" s="80">
        <v>5564.01</v>
      </c>
      <c r="K81" s="80"/>
      <c r="L81" s="80">
        <v>7628.01</v>
      </c>
      <c r="M81" s="80"/>
      <c r="N81" s="82">
        <v>13026.24</v>
      </c>
    </row>
    <row r="82" spans="1:14" x14ac:dyDescent="0.25">
      <c r="A82" s="154" t="s">
        <v>31</v>
      </c>
      <c r="B82" s="156" t="s">
        <v>118</v>
      </c>
      <c r="C82" s="192"/>
      <c r="D82" s="192"/>
      <c r="E82" s="192"/>
      <c r="F82" s="196"/>
      <c r="G82" s="75">
        <f t="shared" ref="G82:N82" si="3">+G80+G79+G78+G66+G65</f>
        <v>142772.75</v>
      </c>
      <c r="H82" s="76">
        <f t="shared" si="3"/>
        <v>5564.01</v>
      </c>
      <c r="I82" s="76">
        <f t="shared" si="3"/>
        <v>157638.75</v>
      </c>
      <c r="J82" s="76">
        <f t="shared" si="3"/>
        <v>180026.80000000002</v>
      </c>
      <c r="K82" s="76">
        <f t="shared" si="3"/>
        <v>245266.01</v>
      </c>
      <c r="L82" s="76">
        <f t="shared" si="3"/>
        <v>247090.80000000002</v>
      </c>
      <c r="M82" s="76">
        <f t="shared" si="3"/>
        <v>250163.96</v>
      </c>
      <c r="N82" s="77">
        <f t="shared" si="3"/>
        <v>388312.69</v>
      </c>
    </row>
    <row r="83" spans="1:14" x14ac:dyDescent="0.25">
      <c r="A83" s="151" t="s">
        <v>41</v>
      </c>
      <c r="B83" s="150" t="s">
        <v>40</v>
      </c>
      <c r="C83" s="152"/>
      <c r="D83" s="152"/>
      <c r="E83" s="152"/>
      <c r="F83" s="153"/>
      <c r="G83" s="83"/>
      <c r="H83" s="85"/>
      <c r="I83" s="85"/>
      <c r="J83" s="85"/>
      <c r="K83" s="85"/>
      <c r="L83" s="85"/>
      <c r="M83" s="85"/>
      <c r="N83" s="87"/>
    </row>
    <row r="84" spans="1:14" x14ac:dyDescent="0.25">
      <c r="A84" s="151" t="s">
        <v>43</v>
      </c>
      <c r="B84" s="150" t="s">
        <v>42</v>
      </c>
      <c r="C84" s="152"/>
      <c r="D84" s="152"/>
      <c r="E84" s="152"/>
      <c r="F84" s="153"/>
      <c r="G84" s="83"/>
      <c r="H84" s="85"/>
      <c r="I84" s="85"/>
      <c r="J84" s="85"/>
      <c r="K84" s="85"/>
      <c r="L84" s="85"/>
      <c r="M84" s="85"/>
      <c r="N84" s="87"/>
    </row>
    <row r="85" spans="1:14" x14ac:dyDescent="0.25">
      <c r="A85" s="151" t="s">
        <v>45</v>
      </c>
      <c r="B85" s="150" t="s">
        <v>44</v>
      </c>
      <c r="C85" s="152"/>
      <c r="D85" s="152"/>
      <c r="E85" s="152"/>
      <c r="F85" s="153"/>
      <c r="G85" s="83"/>
      <c r="H85" s="85"/>
      <c r="I85" s="85"/>
      <c r="J85" s="85"/>
      <c r="K85" s="85"/>
      <c r="L85" s="85"/>
      <c r="M85" s="85"/>
      <c r="N85" s="87"/>
    </row>
    <row r="86" spans="1:14" x14ac:dyDescent="0.25">
      <c r="A86" s="151" t="s">
        <v>47</v>
      </c>
      <c r="B86" s="150" t="s">
        <v>46</v>
      </c>
      <c r="C86" s="203"/>
      <c r="D86" s="203"/>
      <c r="E86" s="203"/>
      <c r="F86" s="205"/>
      <c r="G86" s="83"/>
      <c r="H86" s="85">
        <v>0</v>
      </c>
      <c r="I86" s="85"/>
      <c r="J86" s="85">
        <v>0</v>
      </c>
      <c r="K86" s="85"/>
      <c r="L86" s="85">
        <v>14522.37</v>
      </c>
      <c r="M86" s="85">
        <v>55477.63</v>
      </c>
      <c r="N86" s="87">
        <v>14522.37</v>
      </c>
    </row>
    <row r="87" spans="1:14" ht="25.5" x14ac:dyDescent="0.25">
      <c r="A87" s="151"/>
      <c r="B87" s="190"/>
      <c r="C87" s="193" t="s">
        <v>290</v>
      </c>
      <c r="D87" s="193" t="s">
        <v>291</v>
      </c>
      <c r="E87" s="193" t="s">
        <v>292</v>
      </c>
      <c r="F87" s="197" t="s">
        <v>212</v>
      </c>
      <c r="G87" s="83"/>
      <c r="H87" s="236">
        <v>0</v>
      </c>
      <c r="I87" s="85"/>
      <c r="J87" s="236">
        <v>0</v>
      </c>
      <c r="K87" s="85"/>
      <c r="L87" s="236">
        <v>14522.37</v>
      </c>
      <c r="M87" s="85"/>
      <c r="N87" s="238">
        <v>14522.37</v>
      </c>
    </row>
    <row r="88" spans="1:14" x14ac:dyDescent="0.25">
      <c r="A88" s="154" t="s">
        <v>39</v>
      </c>
      <c r="B88" s="155" t="s">
        <v>117</v>
      </c>
      <c r="C88" s="192"/>
      <c r="D88" s="192"/>
      <c r="E88" s="192"/>
      <c r="F88" s="196"/>
      <c r="G88" s="75">
        <f t="shared" ref="G88:N88" si="4">+G86+G85+G84+G83</f>
        <v>0</v>
      </c>
      <c r="H88" s="76">
        <f t="shared" si="4"/>
        <v>0</v>
      </c>
      <c r="I88" s="76">
        <f t="shared" si="4"/>
        <v>0</v>
      </c>
      <c r="J88" s="76">
        <f t="shared" si="4"/>
        <v>0</v>
      </c>
      <c r="K88" s="76">
        <f t="shared" si="4"/>
        <v>0</v>
      </c>
      <c r="L88" s="76">
        <f t="shared" si="4"/>
        <v>14522.37</v>
      </c>
      <c r="M88" s="76">
        <f t="shared" si="4"/>
        <v>55477.63</v>
      </c>
      <c r="N88" s="77">
        <f t="shared" si="4"/>
        <v>14522.37</v>
      </c>
    </row>
    <row r="89" spans="1:14" x14ac:dyDescent="0.25">
      <c r="A89" s="151" t="s">
        <v>50</v>
      </c>
      <c r="B89" s="150" t="s">
        <v>49</v>
      </c>
      <c r="C89" s="152"/>
      <c r="D89" s="152"/>
      <c r="E89" s="152"/>
      <c r="F89" s="153"/>
      <c r="G89" s="83"/>
      <c r="H89" s="85"/>
      <c r="I89" s="85"/>
      <c r="J89" s="85"/>
      <c r="K89" s="85"/>
      <c r="L89" s="85"/>
      <c r="M89" s="85"/>
      <c r="N89" s="87"/>
    </row>
    <row r="90" spans="1:14" x14ac:dyDescent="0.25">
      <c r="A90" s="151" t="s">
        <v>52</v>
      </c>
      <c r="B90" s="150" t="s">
        <v>51</v>
      </c>
      <c r="C90" s="152"/>
      <c r="D90" s="152"/>
      <c r="E90" s="152"/>
      <c r="F90" s="153"/>
      <c r="G90" s="83"/>
      <c r="H90" s="85"/>
      <c r="I90" s="85"/>
      <c r="J90" s="85"/>
      <c r="K90" s="85"/>
      <c r="L90" s="85"/>
      <c r="M90" s="85"/>
      <c r="N90" s="87"/>
    </row>
    <row r="91" spans="1:14" x14ac:dyDescent="0.25">
      <c r="A91" s="151" t="s">
        <v>54</v>
      </c>
      <c r="B91" s="150" t="s">
        <v>53</v>
      </c>
      <c r="C91" s="152"/>
      <c r="D91" s="152"/>
      <c r="E91" s="152"/>
      <c r="F91" s="153"/>
      <c r="G91" s="83"/>
      <c r="H91" s="85"/>
      <c r="I91" s="85"/>
      <c r="J91" s="85"/>
      <c r="K91" s="85"/>
      <c r="L91" s="85"/>
      <c r="M91" s="85"/>
      <c r="N91" s="87"/>
    </row>
    <row r="92" spans="1:14" x14ac:dyDescent="0.25">
      <c r="A92" s="151" t="s">
        <v>56</v>
      </c>
      <c r="B92" s="150" t="s">
        <v>55</v>
      </c>
      <c r="C92" s="152"/>
      <c r="D92" s="152"/>
      <c r="E92" s="152"/>
      <c r="F92" s="153"/>
      <c r="G92" s="83"/>
      <c r="H92" s="85"/>
      <c r="I92" s="85"/>
      <c r="J92" s="85"/>
      <c r="K92" s="85"/>
      <c r="L92" s="85"/>
      <c r="M92" s="85"/>
      <c r="N92" s="87"/>
    </row>
    <row r="93" spans="1:14" x14ac:dyDescent="0.25">
      <c r="A93" s="154" t="s">
        <v>48</v>
      </c>
      <c r="B93" s="156" t="s">
        <v>116</v>
      </c>
      <c r="C93" s="152"/>
      <c r="D93" s="152"/>
      <c r="E93" s="152"/>
      <c r="F93" s="153"/>
      <c r="G93" s="75">
        <f t="shared" ref="G93:N93" si="5">+G92+G91+G90+G89</f>
        <v>0</v>
      </c>
      <c r="H93" s="76">
        <f t="shared" si="5"/>
        <v>0</v>
      </c>
      <c r="I93" s="76">
        <f t="shared" si="5"/>
        <v>0</v>
      </c>
      <c r="J93" s="76">
        <f t="shared" si="5"/>
        <v>0</v>
      </c>
      <c r="K93" s="76">
        <f t="shared" si="5"/>
        <v>0</v>
      </c>
      <c r="L93" s="76">
        <f t="shared" si="5"/>
        <v>0</v>
      </c>
      <c r="M93" s="76">
        <f t="shared" si="5"/>
        <v>0</v>
      </c>
      <c r="N93" s="77">
        <f t="shared" si="5"/>
        <v>0</v>
      </c>
    </row>
    <row r="94" spans="1:14" x14ac:dyDescent="0.25">
      <c r="A94" s="151" t="s">
        <v>59</v>
      </c>
      <c r="B94" s="150" t="s">
        <v>58</v>
      </c>
      <c r="C94" s="203"/>
      <c r="D94" s="203"/>
      <c r="E94" s="203"/>
      <c r="F94" s="205"/>
      <c r="G94" s="83">
        <v>8945.61</v>
      </c>
      <c r="H94" s="85">
        <f>SUM(H95:H98)</f>
        <v>12510.140000000001</v>
      </c>
      <c r="I94" s="85">
        <v>18980.12</v>
      </c>
      <c r="J94" s="85">
        <f>SUM(J95:J98)</f>
        <v>22158.38</v>
      </c>
      <c r="K94" s="85">
        <v>25684.71</v>
      </c>
      <c r="L94" s="85">
        <f>SUM(L95:L98)</f>
        <v>29791.87</v>
      </c>
      <c r="M94" s="85">
        <v>40098.31</v>
      </c>
      <c r="N94" s="87">
        <f>SUM(N95:N98)</f>
        <v>44715.75</v>
      </c>
    </row>
    <row r="95" spans="1:14" ht="38.25" x14ac:dyDescent="0.25">
      <c r="A95" s="151"/>
      <c r="B95" s="190"/>
      <c r="C95" s="204" t="s">
        <v>293</v>
      </c>
      <c r="D95" s="204" t="s">
        <v>294</v>
      </c>
      <c r="E95" s="204" t="s">
        <v>295</v>
      </c>
      <c r="F95" s="206" t="s">
        <v>260</v>
      </c>
      <c r="G95" s="232"/>
      <c r="H95" s="239">
        <v>2588.1</v>
      </c>
      <c r="I95" s="234"/>
      <c r="J95" s="239">
        <v>5705.92</v>
      </c>
      <c r="K95" s="234"/>
      <c r="L95" s="239">
        <v>8343.66</v>
      </c>
      <c r="M95" s="234"/>
      <c r="N95" s="240">
        <v>11643.03</v>
      </c>
    </row>
    <row r="96" spans="1:14" ht="25.5" x14ac:dyDescent="0.25">
      <c r="A96" s="151"/>
      <c r="B96" s="190"/>
      <c r="C96" s="211" t="s">
        <v>296</v>
      </c>
      <c r="D96" s="211" t="s">
        <v>297</v>
      </c>
      <c r="E96" s="211" t="s">
        <v>298</v>
      </c>
      <c r="F96" s="212" t="s">
        <v>200</v>
      </c>
      <c r="G96" s="241"/>
      <c r="H96" s="242">
        <v>4040</v>
      </c>
      <c r="I96" s="243"/>
      <c r="J96" s="242">
        <v>4040</v>
      </c>
      <c r="K96" s="243"/>
      <c r="L96" s="242">
        <v>4040</v>
      </c>
      <c r="M96" s="243"/>
      <c r="N96" s="244">
        <v>7719.73</v>
      </c>
    </row>
    <row r="97" spans="1:14" ht="38.25" x14ac:dyDescent="0.25">
      <c r="A97" s="151"/>
      <c r="B97" s="190"/>
      <c r="C97" s="211" t="s">
        <v>299</v>
      </c>
      <c r="D97" s="211" t="s">
        <v>300</v>
      </c>
      <c r="E97" s="211" t="s">
        <v>301</v>
      </c>
      <c r="F97" s="212" t="s">
        <v>260</v>
      </c>
      <c r="G97" s="241"/>
      <c r="H97" s="242">
        <v>4638.84</v>
      </c>
      <c r="I97" s="243"/>
      <c r="J97" s="242">
        <v>11169.26</v>
      </c>
      <c r="K97" s="243"/>
      <c r="L97" s="242">
        <v>16165.01</v>
      </c>
      <c r="M97" s="243"/>
      <c r="N97" s="244">
        <v>24109.79</v>
      </c>
    </row>
    <row r="98" spans="1:14" ht="25.5" x14ac:dyDescent="0.25">
      <c r="A98" s="151"/>
      <c r="B98" s="190"/>
      <c r="C98" s="191" t="s">
        <v>302</v>
      </c>
      <c r="D98" s="191" t="s">
        <v>303</v>
      </c>
      <c r="E98" s="191" t="s">
        <v>304</v>
      </c>
      <c r="F98" s="195" t="s">
        <v>212</v>
      </c>
      <c r="G98" s="231"/>
      <c r="H98" s="235">
        <v>1243.2</v>
      </c>
      <c r="I98" s="233"/>
      <c r="J98" s="235">
        <v>1243.2</v>
      </c>
      <c r="K98" s="233"/>
      <c r="L98" s="235">
        <v>1243.2</v>
      </c>
      <c r="M98" s="233"/>
      <c r="N98" s="237">
        <v>1243.2</v>
      </c>
    </row>
    <row r="99" spans="1:14" x14ac:dyDescent="0.25">
      <c r="A99" s="151" t="s">
        <v>61</v>
      </c>
      <c r="B99" s="150" t="s">
        <v>60</v>
      </c>
      <c r="C99" s="193"/>
      <c r="D99" s="193"/>
      <c r="E99" s="193"/>
      <c r="F99" s="197"/>
      <c r="G99" s="83">
        <v>13833.63</v>
      </c>
      <c r="H99" s="85">
        <f>SUM(H100:H104)</f>
        <v>39714.999999999993</v>
      </c>
      <c r="I99" s="85">
        <v>40100.379999999997</v>
      </c>
      <c r="J99" s="85">
        <f>SUM(J100:J104)</f>
        <v>59303.899999999994</v>
      </c>
      <c r="K99" s="85">
        <v>56518.12</v>
      </c>
      <c r="L99" s="85">
        <f>SUM(L100:L104)</f>
        <v>92873.13</v>
      </c>
      <c r="M99" s="85">
        <v>81233.19</v>
      </c>
      <c r="N99" s="87">
        <f>SUM(N100:N104)</f>
        <v>106979.4</v>
      </c>
    </row>
    <row r="100" spans="1:14" ht="25.5" x14ac:dyDescent="0.25">
      <c r="A100" s="151"/>
      <c r="B100" s="190"/>
      <c r="C100" s="204" t="s">
        <v>305</v>
      </c>
      <c r="D100" s="204" t="s">
        <v>306</v>
      </c>
      <c r="E100" s="204" t="s">
        <v>307</v>
      </c>
      <c r="F100" s="206" t="s">
        <v>200</v>
      </c>
      <c r="G100" s="232"/>
      <c r="H100" s="239">
        <v>39273.339999999997</v>
      </c>
      <c r="I100" s="234"/>
      <c r="J100" s="239">
        <v>58487.74</v>
      </c>
      <c r="K100" s="234"/>
      <c r="L100" s="239">
        <v>91397.04</v>
      </c>
      <c r="M100" s="234"/>
      <c r="N100" s="240">
        <v>104923.56</v>
      </c>
    </row>
    <row r="101" spans="1:14" ht="25.5" x14ac:dyDescent="0.25">
      <c r="A101" s="151"/>
      <c r="B101" s="190"/>
      <c r="C101" s="211" t="s">
        <v>308</v>
      </c>
      <c r="D101" s="211" t="s">
        <v>309</v>
      </c>
      <c r="E101" s="211" t="s">
        <v>310</v>
      </c>
      <c r="F101" s="212" t="s">
        <v>200</v>
      </c>
      <c r="G101" s="241"/>
      <c r="H101" s="242">
        <v>89.07</v>
      </c>
      <c r="I101" s="243"/>
      <c r="J101" s="242">
        <v>178.14</v>
      </c>
      <c r="K101" s="243"/>
      <c r="L101" s="242">
        <v>267.20999999999998</v>
      </c>
      <c r="M101" s="243"/>
      <c r="N101" s="244">
        <v>356.28</v>
      </c>
    </row>
    <row r="102" spans="1:14" ht="25.5" x14ac:dyDescent="0.25">
      <c r="A102" s="151"/>
      <c r="B102" s="190"/>
      <c r="C102" s="211" t="s">
        <v>311</v>
      </c>
      <c r="D102" s="211" t="s">
        <v>312</v>
      </c>
      <c r="E102" s="211" t="s">
        <v>313</v>
      </c>
      <c r="F102" s="212" t="s">
        <v>200</v>
      </c>
      <c r="G102" s="241"/>
      <c r="H102" s="242">
        <v>0</v>
      </c>
      <c r="I102" s="243"/>
      <c r="J102" s="242">
        <v>0</v>
      </c>
      <c r="K102" s="243"/>
      <c r="L102" s="242">
        <v>0</v>
      </c>
      <c r="M102" s="243"/>
      <c r="N102" s="244">
        <v>245</v>
      </c>
    </row>
    <row r="103" spans="1:14" ht="25.5" x14ac:dyDescent="0.25">
      <c r="A103" s="151"/>
      <c r="B103" s="190"/>
      <c r="C103" s="211" t="s">
        <v>314</v>
      </c>
      <c r="D103" s="211" t="s">
        <v>306</v>
      </c>
      <c r="E103" s="211" t="s">
        <v>307</v>
      </c>
      <c r="F103" s="212" t="s">
        <v>200</v>
      </c>
      <c r="G103" s="241"/>
      <c r="H103" s="242">
        <v>0</v>
      </c>
      <c r="I103" s="243"/>
      <c r="J103" s="242">
        <v>0</v>
      </c>
      <c r="K103" s="243"/>
      <c r="L103" s="242">
        <v>0</v>
      </c>
      <c r="M103" s="243"/>
      <c r="N103" s="244">
        <v>10.62</v>
      </c>
    </row>
    <row r="104" spans="1:14" ht="25.5" x14ac:dyDescent="0.25">
      <c r="A104" s="151"/>
      <c r="B104" s="190"/>
      <c r="C104" s="191" t="s">
        <v>315</v>
      </c>
      <c r="D104" s="191" t="s">
        <v>316</v>
      </c>
      <c r="E104" s="191" t="s">
        <v>317</v>
      </c>
      <c r="F104" s="195" t="s">
        <v>200</v>
      </c>
      <c r="G104" s="231"/>
      <c r="H104" s="235">
        <v>352.59</v>
      </c>
      <c r="I104" s="233"/>
      <c r="J104" s="235">
        <v>638.02</v>
      </c>
      <c r="K104" s="233"/>
      <c r="L104" s="235">
        <v>1208.8800000000001</v>
      </c>
      <c r="M104" s="233"/>
      <c r="N104" s="237">
        <v>1443.94</v>
      </c>
    </row>
    <row r="105" spans="1:14" x14ac:dyDescent="0.25">
      <c r="A105" s="154" t="s">
        <v>57</v>
      </c>
      <c r="B105" s="155" t="s">
        <v>115</v>
      </c>
      <c r="C105" s="245"/>
      <c r="D105" s="245"/>
      <c r="E105" s="245"/>
      <c r="F105" s="246"/>
      <c r="G105" s="158">
        <f t="shared" ref="G105:N105" si="6">+G99+G94</f>
        <v>22779.239999999998</v>
      </c>
      <c r="H105" s="159">
        <f t="shared" si="6"/>
        <v>52225.139999999992</v>
      </c>
      <c r="I105" s="159">
        <f t="shared" si="6"/>
        <v>59080.5</v>
      </c>
      <c r="J105" s="159">
        <f t="shared" si="6"/>
        <v>81462.28</v>
      </c>
      <c r="K105" s="159">
        <f t="shared" si="6"/>
        <v>82202.83</v>
      </c>
      <c r="L105" s="159">
        <f t="shared" si="6"/>
        <v>122665</v>
      </c>
      <c r="M105" s="159">
        <f t="shared" si="6"/>
        <v>121331.5</v>
      </c>
      <c r="N105" s="160">
        <f t="shared" si="6"/>
        <v>151695.15</v>
      </c>
    </row>
    <row r="106" spans="1:14" ht="17.25" x14ac:dyDescent="0.25">
      <c r="A106" s="161" t="s">
        <v>121</v>
      </c>
      <c r="B106" s="51" t="s">
        <v>144</v>
      </c>
      <c r="C106" s="51"/>
      <c r="D106" s="51"/>
      <c r="E106" s="51"/>
      <c r="F106" s="51"/>
      <c r="G106" s="93"/>
      <c r="H106" s="94">
        <v>0</v>
      </c>
      <c r="I106" s="94"/>
      <c r="J106" s="94">
        <v>0</v>
      </c>
      <c r="K106" s="95"/>
      <c r="L106" s="95">
        <v>0</v>
      </c>
      <c r="M106" s="95"/>
      <c r="N106" s="96">
        <v>0</v>
      </c>
    </row>
    <row r="107" spans="1:14" s="37" customFormat="1" x14ac:dyDescent="0.25">
      <c r="A107" s="274" t="s">
        <v>155</v>
      </c>
      <c r="B107" s="275"/>
      <c r="C107" s="141"/>
      <c r="D107" s="141"/>
      <c r="E107" s="141"/>
      <c r="F107" s="141"/>
      <c r="G107" s="97">
        <f t="shared" ref="G107:N107" si="7">+G106+G105+G93+G88+G82+G64+G41+G27</f>
        <v>320596.15999999997</v>
      </c>
      <c r="H107" s="98">
        <f t="shared" si="7"/>
        <v>141894.81</v>
      </c>
      <c r="I107" s="98">
        <f t="shared" si="7"/>
        <v>540543.91999999993</v>
      </c>
      <c r="J107" s="98">
        <f t="shared" si="7"/>
        <v>592424.49</v>
      </c>
      <c r="K107" s="98">
        <f t="shared" si="7"/>
        <v>747535.41999999993</v>
      </c>
      <c r="L107" s="98">
        <f t="shared" si="7"/>
        <v>889870.34</v>
      </c>
      <c r="M107" s="98">
        <f t="shared" si="7"/>
        <v>1045543.1099999999</v>
      </c>
      <c r="N107" s="99">
        <f t="shared" si="7"/>
        <v>1398575.04</v>
      </c>
    </row>
    <row r="108" spans="1:14" x14ac:dyDescent="0.25">
      <c r="A108" s="4" t="s">
        <v>160</v>
      </c>
      <c r="B108" s="3"/>
      <c r="C108" s="142"/>
      <c r="D108" s="142"/>
      <c r="E108" s="142"/>
      <c r="F108" s="142"/>
      <c r="G108" s="16"/>
      <c r="H108" s="100">
        <v>0</v>
      </c>
      <c r="I108" s="17"/>
      <c r="J108" s="100">
        <v>0</v>
      </c>
      <c r="K108" s="17"/>
      <c r="L108" s="100">
        <v>0</v>
      </c>
      <c r="M108" s="17"/>
      <c r="N108" s="102">
        <v>0</v>
      </c>
    </row>
    <row r="109" spans="1:14" x14ac:dyDescent="0.25">
      <c r="A109" s="274" t="s">
        <v>133</v>
      </c>
      <c r="B109" s="275"/>
      <c r="C109" s="141"/>
      <c r="D109" s="141"/>
      <c r="E109" s="141"/>
      <c r="F109" s="141"/>
      <c r="G109" s="97">
        <f>+G107+G14</f>
        <v>478054.74</v>
      </c>
      <c r="H109" s="98">
        <f>+H107+H14</f>
        <v>547189.13</v>
      </c>
      <c r="I109" s="98">
        <f>+I107+G14</f>
        <v>698002.49999999988</v>
      </c>
      <c r="J109" s="98">
        <f>+J107+H14</f>
        <v>997718.81</v>
      </c>
      <c r="K109" s="98">
        <f>+K107+G14</f>
        <v>904993.99999999988</v>
      </c>
      <c r="L109" s="98">
        <f>+L107+H14</f>
        <v>1295164.6599999999</v>
      </c>
      <c r="M109" s="98">
        <f>+M107+G14</f>
        <v>1203001.69</v>
      </c>
      <c r="N109" s="99">
        <f>+N107+H14</f>
        <v>1803869.36</v>
      </c>
    </row>
    <row r="110" spans="1:14" x14ac:dyDescent="0.25">
      <c r="A110" s="4" t="s">
        <v>161</v>
      </c>
      <c r="B110" s="3"/>
      <c r="C110" s="142"/>
      <c r="D110" s="142"/>
      <c r="E110" s="142"/>
      <c r="F110" s="142"/>
      <c r="G110" s="16"/>
      <c r="H110" s="101">
        <f>+H108+$H15</f>
        <v>0</v>
      </c>
      <c r="I110" s="17"/>
      <c r="J110" s="101">
        <f>+J108+$H15</f>
        <v>0</v>
      </c>
      <c r="K110" s="17"/>
      <c r="L110" s="101">
        <f>+L108+$H15</f>
        <v>0</v>
      </c>
      <c r="M110" s="17"/>
      <c r="N110" s="101">
        <f>+N108+$H15</f>
        <v>0</v>
      </c>
    </row>
    <row r="111" spans="1:14" ht="18.95" customHeight="1" x14ac:dyDescent="0.25">
      <c r="B111" s="53"/>
      <c r="C111" s="53"/>
      <c r="D111" s="53"/>
      <c r="E111" s="53"/>
      <c r="F111" s="53"/>
      <c r="G111" s="52"/>
      <c r="H111" s="52"/>
      <c r="I111" s="52"/>
      <c r="J111" s="52"/>
      <c r="K111" s="52"/>
      <c r="L111" s="52"/>
      <c r="M111" s="52"/>
      <c r="N111" s="52"/>
    </row>
    <row r="112" spans="1:14" ht="21" customHeight="1" x14ac:dyDescent="0.25">
      <c r="A112" s="271" t="s">
        <v>130</v>
      </c>
      <c r="B112" s="276" t="s">
        <v>131</v>
      </c>
      <c r="C112" s="276" t="s">
        <v>169</v>
      </c>
      <c r="D112" s="276" t="s">
        <v>170</v>
      </c>
      <c r="E112" s="276" t="s">
        <v>171</v>
      </c>
      <c r="F112" s="271" t="s">
        <v>172</v>
      </c>
      <c r="G112" s="269" t="s">
        <v>122</v>
      </c>
      <c r="H112" s="269"/>
      <c r="I112" s="269"/>
      <c r="J112" s="269"/>
      <c r="K112" s="269"/>
      <c r="L112" s="269"/>
      <c r="M112" s="269"/>
      <c r="N112" s="270"/>
    </row>
    <row r="113" spans="1:14" ht="33" customHeight="1" x14ac:dyDescent="0.25">
      <c r="A113" s="280"/>
      <c r="B113" s="272"/>
      <c r="C113" s="272"/>
      <c r="D113" s="272"/>
      <c r="E113" s="272"/>
      <c r="F113" s="272"/>
      <c r="G113" s="263" t="s">
        <v>177</v>
      </c>
      <c r="H113" s="264"/>
      <c r="I113" s="8" t="s">
        <v>178</v>
      </c>
      <c r="J113" s="7"/>
      <c r="K113" s="6" t="s">
        <v>179</v>
      </c>
      <c r="L113" s="7"/>
      <c r="M113" s="6" t="s">
        <v>180</v>
      </c>
      <c r="N113" s="5"/>
    </row>
    <row r="114" spans="1:14" ht="37.5" customHeight="1" x14ac:dyDescent="0.25">
      <c r="A114" s="281"/>
      <c r="B114" s="277"/>
      <c r="C114" s="277"/>
      <c r="D114" s="277"/>
      <c r="E114" s="277"/>
      <c r="F114" s="273"/>
      <c r="G114" s="29" t="s">
        <v>143</v>
      </c>
      <c r="H114" s="28" t="s">
        <v>182</v>
      </c>
      <c r="I114" s="29" t="s">
        <v>143</v>
      </c>
      <c r="J114" s="28" t="s">
        <v>182</v>
      </c>
      <c r="K114" s="29" t="s">
        <v>143</v>
      </c>
      <c r="L114" s="28" t="s">
        <v>182</v>
      </c>
      <c r="M114" s="29" t="s">
        <v>143</v>
      </c>
      <c r="N114" s="30" t="s">
        <v>182</v>
      </c>
    </row>
    <row r="115" spans="1:14" x14ac:dyDescent="0.25">
      <c r="A115" s="151" t="s">
        <v>64</v>
      </c>
      <c r="B115" s="150" t="s">
        <v>63</v>
      </c>
      <c r="C115" s="194"/>
      <c r="D115" s="194"/>
      <c r="E115" s="194"/>
      <c r="F115" s="248"/>
      <c r="G115" s="162">
        <v>33748.06</v>
      </c>
      <c r="H115" s="163">
        <f>SUM(H116:H126)</f>
        <v>30940.05</v>
      </c>
      <c r="I115" s="163">
        <v>66505.73</v>
      </c>
      <c r="J115" s="163">
        <f>SUM(J116:J126)</f>
        <v>61636.249999999993</v>
      </c>
      <c r="K115" s="163">
        <v>95496.88</v>
      </c>
      <c r="L115" s="163">
        <f>SUM(L116:L126)</f>
        <v>93032.44</v>
      </c>
      <c r="M115" s="163">
        <v>134537.22</v>
      </c>
      <c r="N115" s="164">
        <f>SUM(N116:N126)</f>
        <v>138922.88000000003</v>
      </c>
    </row>
    <row r="116" spans="1:14" ht="25.5" x14ac:dyDescent="0.25">
      <c r="A116" s="151"/>
      <c r="B116" s="190"/>
      <c r="C116" s="204" t="s">
        <v>318</v>
      </c>
      <c r="D116" s="204" t="s">
        <v>319</v>
      </c>
      <c r="E116" s="204" t="s">
        <v>203</v>
      </c>
      <c r="F116" s="206" t="s">
        <v>260</v>
      </c>
      <c r="G116" s="232"/>
      <c r="H116" s="239">
        <v>0</v>
      </c>
      <c r="I116" s="234"/>
      <c r="J116" s="239">
        <v>0</v>
      </c>
      <c r="K116" s="234"/>
      <c r="L116" s="239">
        <v>300</v>
      </c>
      <c r="M116" s="234"/>
      <c r="N116" s="240">
        <v>300</v>
      </c>
    </row>
    <row r="117" spans="1:14" ht="38.25" x14ac:dyDescent="0.25">
      <c r="A117" s="151"/>
      <c r="B117" s="190"/>
      <c r="C117" s="211" t="s">
        <v>320</v>
      </c>
      <c r="D117" s="211" t="s">
        <v>319</v>
      </c>
      <c r="E117" s="211" t="s">
        <v>321</v>
      </c>
      <c r="F117" s="212" t="s">
        <v>260</v>
      </c>
      <c r="G117" s="241"/>
      <c r="H117" s="242">
        <v>3681.99</v>
      </c>
      <c r="I117" s="243"/>
      <c r="J117" s="242">
        <v>7363.98</v>
      </c>
      <c r="K117" s="243"/>
      <c r="L117" s="242">
        <v>11045.97</v>
      </c>
      <c r="M117" s="243"/>
      <c r="N117" s="244">
        <v>14727.96</v>
      </c>
    </row>
    <row r="118" spans="1:14" ht="25.5" x14ac:dyDescent="0.25">
      <c r="A118" s="151"/>
      <c r="B118" s="190"/>
      <c r="C118" s="211" t="s">
        <v>322</v>
      </c>
      <c r="D118" s="211" t="s">
        <v>319</v>
      </c>
      <c r="E118" s="211" t="s">
        <v>203</v>
      </c>
      <c r="F118" s="212" t="s">
        <v>260</v>
      </c>
      <c r="G118" s="241"/>
      <c r="H118" s="242">
        <v>13701.69</v>
      </c>
      <c r="I118" s="243"/>
      <c r="J118" s="242">
        <v>29614.97</v>
      </c>
      <c r="K118" s="243"/>
      <c r="L118" s="242">
        <v>43561.61</v>
      </c>
      <c r="M118" s="243"/>
      <c r="N118" s="244">
        <v>62059.43</v>
      </c>
    </row>
    <row r="119" spans="1:14" ht="25.5" x14ac:dyDescent="0.25">
      <c r="A119" s="151"/>
      <c r="B119" s="190"/>
      <c r="C119" s="211" t="s">
        <v>323</v>
      </c>
      <c r="D119" s="211" t="s">
        <v>324</v>
      </c>
      <c r="E119" s="211" t="s">
        <v>325</v>
      </c>
      <c r="F119" s="212" t="s">
        <v>260</v>
      </c>
      <c r="G119" s="241"/>
      <c r="H119" s="242">
        <v>4258.3900000000003</v>
      </c>
      <c r="I119" s="243"/>
      <c r="J119" s="242">
        <v>4258.3900000000003</v>
      </c>
      <c r="K119" s="243"/>
      <c r="L119" s="242">
        <v>8958.8700000000008</v>
      </c>
      <c r="M119" s="243"/>
      <c r="N119" s="244">
        <v>20990.3</v>
      </c>
    </row>
    <row r="120" spans="1:14" ht="25.5" x14ac:dyDescent="0.25">
      <c r="A120" s="151"/>
      <c r="B120" s="190"/>
      <c r="C120" s="211" t="s">
        <v>326</v>
      </c>
      <c r="D120" s="211" t="s">
        <v>324</v>
      </c>
      <c r="E120" s="211" t="s">
        <v>325</v>
      </c>
      <c r="F120" s="212" t="s">
        <v>260</v>
      </c>
      <c r="G120" s="241"/>
      <c r="H120" s="242">
        <v>366.49</v>
      </c>
      <c r="I120" s="243"/>
      <c r="J120" s="242">
        <v>366.49</v>
      </c>
      <c r="K120" s="243"/>
      <c r="L120" s="242">
        <v>366.49</v>
      </c>
      <c r="M120" s="243"/>
      <c r="N120" s="244">
        <v>366.49</v>
      </c>
    </row>
    <row r="121" spans="1:14" ht="25.5" x14ac:dyDescent="0.25">
      <c r="A121" s="151"/>
      <c r="B121" s="190"/>
      <c r="C121" s="211" t="s">
        <v>327</v>
      </c>
      <c r="D121" s="211" t="s">
        <v>319</v>
      </c>
      <c r="E121" s="211" t="s">
        <v>203</v>
      </c>
      <c r="F121" s="212" t="s">
        <v>212</v>
      </c>
      <c r="G121" s="241"/>
      <c r="H121" s="242">
        <v>735.9</v>
      </c>
      <c r="I121" s="243"/>
      <c r="J121" s="242">
        <v>4326.6899999999996</v>
      </c>
      <c r="K121" s="243"/>
      <c r="L121" s="242">
        <v>4326.6899999999996</v>
      </c>
      <c r="M121" s="243"/>
      <c r="N121" s="244">
        <v>4326.6899999999996</v>
      </c>
    </row>
    <row r="122" spans="1:14" ht="51" x14ac:dyDescent="0.25">
      <c r="A122" s="151"/>
      <c r="B122" s="190"/>
      <c r="C122" s="211" t="s">
        <v>328</v>
      </c>
      <c r="D122" s="211" t="s">
        <v>319</v>
      </c>
      <c r="E122" s="211" t="s">
        <v>329</v>
      </c>
      <c r="F122" s="212" t="s">
        <v>260</v>
      </c>
      <c r="G122" s="241"/>
      <c r="H122" s="242">
        <v>480.78</v>
      </c>
      <c r="I122" s="243"/>
      <c r="J122" s="242">
        <v>1511.06</v>
      </c>
      <c r="K122" s="243"/>
      <c r="L122" s="242">
        <v>1991.84</v>
      </c>
      <c r="M122" s="243"/>
      <c r="N122" s="244">
        <v>2632.88</v>
      </c>
    </row>
    <row r="123" spans="1:14" ht="25.5" x14ac:dyDescent="0.25">
      <c r="A123" s="151"/>
      <c r="B123" s="190"/>
      <c r="C123" s="211" t="s">
        <v>330</v>
      </c>
      <c r="D123" s="211" t="s">
        <v>324</v>
      </c>
      <c r="E123" s="211" t="s">
        <v>325</v>
      </c>
      <c r="F123" s="212" t="s">
        <v>260</v>
      </c>
      <c r="G123" s="241"/>
      <c r="H123" s="242">
        <v>114.42</v>
      </c>
      <c r="I123" s="243"/>
      <c r="J123" s="242">
        <v>114.42</v>
      </c>
      <c r="K123" s="243"/>
      <c r="L123" s="242">
        <v>228.84</v>
      </c>
      <c r="M123" s="243"/>
      <c r="N123" s="244">
        <v>626.6</v>
      </c>
    </row>
    <row r="124" spans="1:14" ht="51" x14ac:dyDescent="0.25">
      <c r="A124" s="151"/>
      <c r="B124" s="190"/>
      <c r="C124" s="211" t="s">
        <v>331</v>
      </c>
      <c r="D124" s="211" t="s">
        <v>319</v>
      </c>
      <c r="E124" s="211" t="s">
        <v>329</v>
      </c>
      <c r="F124" s="212" t="s">
        <v>260</v>
      </c>
      <c r="G124" s="241"/>
      <c r="H124" s="242">
        <v>0</v>
      </c>
      <c r="I124" s="243"/>
      <c r="J124" s="242">
        <v>1030</v>
      </c>
      <c r="K124" s="243"/>
      <c r="L124" s="242">
        <v>2287.4499999999998</v>
      </c>
      <c r="M124" s="243"/>
      <c r="N124" s="244">
        <v>2287.4499999999998</v>
      </c>
    </row>
    <row r="125" spans="1:14" ht="25.5" x14ac:dyDescent="0.25">
      <c r="A125" s="151"/>
      <c r="B125" s="190"/>
      <c r="C125" s="211" t="s">
        <v>332</v>
      </c>
      <c r="D125" s="211" t="s">
        <v>319</v>
      </c>
      <c r="E125" s="211" t="s">
        <v>203</v>
      </c>
      <c r="F125" s="212" t="s">
        <v>260</v>
      </c>
      <c r="G125" s="241"/>
      <c r="H125" s="242">
        <v>5417.87</v>
      </c>
      <c r="I125" s="243"/>
      <c r="J125" s="242">
        <v>10867.73</v>
      </c>
      <c r="K125" s="243"/>
      <c r="L125" s="242">
        <v>16336.61</v>
      </c>
      <c r="M125" s="243"/>
      <c r="N125" s="244">
        <v>23583.759999999998</v>
      </c>
    </row>
    <row r="126" spans="1:14" ht="25.5" x14ac:dyDescent="0.25">
      <c r="A126" s="151"/>
      <c r="B126" s="190"/>
      <c r="C126" s="191" t="s">
        <v>333</v>
      </c>
      <c r="D126" s="191" t="s">
        <v>324</v>
      </c>
      <c r="E126" s="191" t="s">
        <v>325</v>
      </c>
      <c r="F126" s="195" t="s">
        <v>260</v>
      </c>
      <c r="G126" s="231"/>
      <c r="H126" s="235">
        <v>2182.52</v>
      </c>
      <c r="I126" s="233"/>
      <c r="J126" s="235">
        <v>2182.52</v>
      </c>
      <c r="K126" s="233"/>
      <c r="L126" s="235">
        <v>3628.07</v>
      </c>
      <c r="M126" s="233"/>
      <c r="N126" s="237">
        <v>7021.32</v>
      </c>
    </row>
    <row r="127" spans="1:14" x14ac:dyDescent="0.25">
      <c r="A127" s="151" t="s">
        <v>66</v>
      </c>
      <c r="B127" s="150" t="s">
        <v>65</v>
      </c>
      <c r="C127" s="193"/>
      <c r="D127" s="193"/>
      <c r="E127" s="193"/>
      <c r="F127" s="249"/>
      <c r="G127" s="83">
        <v>4297.33</v>
      </c>
      <c r="H127" s="85">
        <f>SUM(H128:H133)</f>
        <v>2686.62</v>
      </c>
      <c r="I127" s="85">
        <v>6804.7</v>
      </c>
      <c r="J127" s="85">
        <f>SUM(J128:J133)</f>
        <v>2686.62</v>
      </c>
      <c r="K127" s="85">
        <v>9117.23</v>
      </c>
      <c r="L127" s="85">
        <f>SUM(L128:L133)</f>
        <v>5037.54</v>
      </c>
      <c r="M127" s="85">
        <v>11536.63</v>
      </c>
      <c r="N127" s="87">
        <f>SUM(N128:N133)</f>
        <v>10933.089999999998</v>
      </c>
    </row>
    <row r="128" spans="1:14" ht="25.5" x14ac:dyDescent="0.25">
      <c r="A128" s="151"/>
      <c r="B128" s="190"/>
      <c r="C128" s="204" t="s">
        <v>334</v>
      </c>
      <c r="D128" s="204" t="s">
        <v>335</v>
      </c>
      <c r="E128" s="204" t="s">
        <v>336</v>
      </c>
      <c r="F128" s="206" t="s">
        <v>260</v>
      </c>
      <c r="G128" s="232"/>
      <c r="H128" s="239">
        <v>309.18</v>
      </c>
      <c r="I128" s="234"/>
      <c r="J128" s="239">
        <v>309.18</v>
      </c>
      <c r="K128" s="234"/>
      <c r="L128" s="239">
        <v>615.63</v>
      </c>
      <c r="M128" s="234"/>
      <c r="N128" s="240">
        <v>1273.2</v>
      </c>
    </row>
    <row r="129" spans="1:14" ht="25.5" x14ac:dyDescent="0.25">
      <c r="A129" s="151"/>
      <c r="B129" s="190"/>
      <c r="C129" s="211" t="s">
        <v>337</v>
      </c>
      <c r="D129" s="211" t="s">
        <v>335</v>
      </c>
      <c r="E129" s="211" t="s">
        <v>336</v>
      </c>
      <c r="F129" s="212" t="s">
        <v>260</v>
      </c>
      <c r="G129" s="241"/>
      <c r="H129" s="242">
        <v>1497.54</v>
      </c>
      <c r="I129" s="243"/>
      <c r="J129" s="242">
        <v>1497.54</v>
      </c>
      <c r="K129" s="243"/>
      <c r="L129" s="242">
        <v>3039.56</v>
      </c>
      <c r="M129" s="243"/>
      <c r="N129" s="244">
        <v>7051.89</v>
      </c>
    </row>
    <row r="130" spans="1:14" ht="25.5" x14ac:dyDescent="0.25">
      <c r="A130" s="151"/>
      <c r="B130" s="190"/>
      <c r="C130" s="211" t="s">
        <v>338</v>
      </c>
      <c r="D130" s="211" t="s">
        <v>335</v>
      </c>
      <c r="E130" s="211" t="s">
        <v>336</v>
      </c>
      <c r="F130" s="212" t="s">
        <v>260</v>
      </c>
      <c r="G130" s="241"/>
      <c r="H130" s="242">
        <v>130.88</v>
      </c>
      <c r="I130" s="243"/>
      <c r="J130" s="242">
        <v>130.88</v>
      </c>
      <c r="K130" s="243"/>
      <c r="L130" s="242">
        <v>130.88</v>
      </c>
      <c r="M130" s="243"/>
      <c r="N130" s="244">
        <v>130.88</v>
      </c>
    </row>
    <row r="131" spans="1:14" ht="25.5" x14ac:dyDescent="0.25">
      <c r="A131" s="151"/>
      <c r="B131" s="190"/>
      <c r="C131" s="211" t="s">
        <v>339</v>
      </c>
      <c r="D131" s="211" t="s">
        <v>335</v>
      </c>
      <c r="E131" s="211" t="s">
        <v>336</v>
      </c>
      <c r="F131" s="212" t="s">
        <v>260</v>
      </c>
      <c r="G131" s="241"/>
      <c r="H131" s="242">
        <v>49.68</v>
      </c>
      <c r="I131" s="243"/>
      <c r="J131" s="242">
        <v>49.68</v>
      </c>
      <c r="K131" s="243"/>
      <c r="L131" s="242">
        <v>90.48</v>
      </c>
      <c r="M131" s="243"/>
      <c r="N131" s="244">
        <v>232.43</v>
      </c>
    </row>
    <row r="132" spans="1:14" ht="38.25" x14ac:dyDescent="0.25">
      <c r="A132" s="151"/>
      <c r="B132" s="190"/>
      <c r="C132" s="211" t="s">
        <v>340</v>
      </c>
      <c r="D132" s="211" t="s">
        <v>341</v>
      </c>
      <c r="E132" s="211" t="s">
        <v>342</v>
      </c>
      <c r="F132" s="212" t="s">
        <v>200</v>
      </c>
      <c r="G132" s="241"/>
      <c r="H132" s="242">
        <v>242.63</v>
      </c>
      <c r="I132" s="243"/>
      <c r="J132" s="242">
        <v>242.63</v>
      </c>
      <c r="K132" s="243"/>
      <c r="L132" s="242">
        <v>242.63</v>
      </c>
      <c r="M132" s="243"/>
      <c r="N132" s="244">
        <v>242.63</v>
      </c>
    </row>
    <row r="133" spans="1:14" ht="25.5" x14ac:dyDescent="0.25">
      <c r="A133" s="151"/>
      <c r="B133" s="190"/>
      <c r="C133" s="191" t="s">
        <v>343</v>
      </c>
      <c r="D133" s="191" t="s">
        <v>335</v>
      </c>
      <c r="E133" s="191" t="s">
        <v>336</v>
      </c>
      <c r="F133" s="195" t="s">
        <v>260</v>
      </c>
      <c r="G133" s="231"/>
      <c r="H133" s="235">
        <v>456.71</v>
      </c>
      <c r="I133" s="233"/>
      <c r="J133" s="235">
        <v>456.71</v>
      </c>
      <c r="K133" s="233"/>
      <c r="L133" s="235">
        <v>918.36</v>
      </c>
      <c r="M133" s="233"/>
      <c r="N133" s="237">
        <v>2002.06</v>
      </c>
    </row>
    <row r="134" spans="1:14" x14ac:dyDescent="0.25">
      <c r="A134" s="151" t="s">
        <v>68</v>
      </c>
      <c r="B134" s="150" t="s">
        <v>67</v>
      </c>
      <c r="C134" s="193"/>
      <c r="D134" s="193"/>
      <c r="E134" s="193"/>
      <c r="F134" s="249"/>
      <c r="G134" s="166">
        <v>61031.46</v>
      </c>
      <c r="H134" s="167">
        <f>SUM(H135:H179)</f>
        <v>98309.599999999991</v>
      </c>
      <c r="I134" s="167">
        <v>141777.06</v>
      </c>
      <c r="J134" s="167">
        <f>SUM(J135:J179)</f>
        <v>184868.59999999998</v>
      </c>
      <c r="K134" s="167">
        <v>206412.79999999999</v>
      </c>
      <c r="L134" s="167">
        <f>SUM(L135:L179)</f>
        <v>274149.96999999997</v>
      </c>
      <c r="M134" s="167">
        <v>278407.03000000003</v>
      </c>
      <c r="N134" s="168">
        <f>SUM(N135:N179)</f>
        <v>359250.01000000007</v>
      </c>
    </row>
    <row r="135" spans="1:14" ht="25.5" x14ac:dyDescent="0.25">
      <c r="A135" s="151"/>
      <c r="B135" s="190"/>
      <c r="C135" s="204" t="s">
        <v>344</v>
      </c>
      <c r="D135" s="204" t="s">
        <v>345</v>
      </c>
      <c r="E135" s="204" t="s">
        <v>203</v>
      </c>
      <c r="F135" s="206" t="s">
        <v>212</v>
      </c>
      <c r="G135" s="251"/>
      <c r="H135" s="256">
        <v>140</v>
      </c>
      <c r="I135" s="253"/>
      <c r="J135" s="256">
        <v>140</v>
      </c>
      <c r="K135" s="253"/>
      <c r="L135" s="256">
        <v>140</v>
      </c>
      <c r="M135" s="253"/>
      <c r="N135" s="257">
        <v>140</v>
      </c>
    </row>
    <row r="136" spans="1:14" ht="25.5" x14ac:dyDescent="0.25">
      <c r="A136" s="151"/>
      <c r="B136" s="190"/>
      <c r="C136" s="211" t="s">
        <v>346</v>
      </c>
      <c r="D136" s="211" t="s">
        <v>347</v>
      </c>
      <c r="E136" s="211" t="s">
        <v>348</v>
      </c>
      <c r="F136" s="212" t="s">
        <v>200</v>
      </c>
      <c r="G136" s="258"/>
      <c r="H136" s="259">
        <v>3312</v>
      </c>
      <c r="I136" s="260"/>
      <c r="J136" s="259">
        <v>6672.6</v>
      </c>
      <c r="K136" s="260"/>
      <c r="L136" s="259">
        <v>10187.1</v>
      </c>
      <c r="M136" s="260"/>
      <c r="N136" s="261">
        <v>18798.3</v>
      </c>
    </row>
    <row r="137" spans="1:14" ht="51" x14ac:dyDescent="0.25">
      <c r="A137" s="151"/>
      <c r="B137" s="190"/>
      <c r="C137" s="211" t="s">
        <v>349</v>
      </c>
      <c r="D137" s="211" t="s">
        <v>347</v>
      </c>
      <c r="E137" s="211" t="s">
        <v>350</v>
      </c>
      <c r="F137" s="212" t="s">
        <v>200</v>
      </c>
      <c r="G137" s="258"/>
      <c r="H137" s="259">
        <v>0</v>
      </c>
      <c r="I137" s="260"/>
      <c r="J137" s="259">
        <v>0</v>
      </c>
      <c r="K137" s="260"/>
      <c r="L137" s="259">
        <v>0</v>
      </c>
      <c r="M137" s="260"/>
      <c r="N137" s="261">
        <v>500</v>
      </c>
    </row>
    <row r="138" spans="1:14" ht="25.5" x14ac:dyDescent="0.25">
      <c r="A138" s="151"/>
      <c r="B138" s="190"/>
      <c r="C138" s="211" t="s">
        <v>351</v>
      </c>
      <c r="D138" s="211" t="s">
        <v>352</v>
      </c>
      <c r="E138" s="211" t="s">
        <v>353</v>
      </c>
      <c r="F138" s="212" t="s">
        <v>212</v>
      </c>
      <c r="G138" s="258"/>
      <c r="H138" s="259">
        <v>268</v>
      </c>
      <c r="I138" s="260"/>
      <c r="J138" s="259">
        <v>268</v>
      </c>
      <c r="K138" s="260"/>
      <c r="L138" s="259">
        <v>918</v>
      </c>
      <c r="M138" s="260"/>
      <c r="N138" s="261">
        <v>918</v>
      </c>
    </row>
    <row r="139" spans="1:14" ht="38.25" x14ac:dyDescent="0.25">
      <c r="A139" s="151"/>
      <c r="B139" s="190"/>
      <c r="C139" s="211" t="s">
        <v>354</v>
      </c>
      <c r="D139" s="211" t="s">
        <v>355</v>
      </c>
      <c r="E139" s="211" t="s">
        <v>356</v>
      </c>
      <c r="F139" s="212" t="s">
        <v>200</v>
      </c>
      <c r="G139" s="258"/>
      <c r="H139" s="259">
        <v>500</v>
      </c>
      <c r="I139" s="260"/>
      <c r="J139" s="259">
        <v>500</v>
      </c>
      <c r="K139" s="260"/>
      <c r="L139" s="259">
        <v>700</v>
      </c>
      <c r="M139" s="260"/>
      <c r="N139" s="261">
        <v>700</v>
      </c>
    </row>
    <row r="140" spans="1:14" ht="38.25" x14ac:dyDescent="0.25">
      <c r="A140" s="151"/>
      <c r="B140" s="190"/>
      <c r="C140" s="211" t="s">
        <v>357</v>
      </c>
      <c r="D140" s="211" t="s">
        <v>345</v>
      </c>
      <c r="E140" s="211" t="s">
        <v>203</v>
      </c>
      <c r="F140" s="212" t="s">
        <v>200</v>
      </c>
      <c r="G140" s="258"/>
      <c r="H140" s="259">
        <v>1521.42</v>
      </c>
      <c r="I140" s="260"/>
      <c r="J140" s="259">
        <v>2573.4899999999998</v>
      </c>
      <c r="K140" s="260"/>
      <c r="L140" s="259">
        <v>2677.09</v>
      </c>
      <c r="M140" s="260"/>
      <c r="N140" s="261">
        <v>2867.08</v>
      </c>
    </row>
    <row r="141" spans="1:14" ht="25.5" x14ac:dyDescent="0.25">
      <c r="A141" s="151"/>
      <c r="B141" s="190"/>
      <c r="C141" s="211" t="s">
        <v>358</v>
      </c>
      <c r="D141" s="211" t="s">
        <v>359</v>
      </c>
      <c r="E141" s="211" t="s">
        <v>360</v>
      </c>
      <c r="F141" s="212" t="s">
        <v>200</v>
      </c>
      <c r="G141" s="258"/>
      <c r="H141" s="259">
        <v>891</v>
      </c>
      <c r="I141" s="260"/>
      <c r="J141" s="259">
        <v>1539</v>
      </c>
      <c r="K141" s="260"/>
      <c r="L141" s="259">
        <v>1976.4</v>
      </c>
      <c r="M141" s="260"/>
      <c r="N141" s="261">
        <v>2632.5</v>
      </c>
    </row>
    <row r="142" spans="1:14" ht="25.5" x14ac:dyDescent="0.25">
      <c r="A142" s="151"/>
      <c r="B142" s="190"/>
      <c r="C142" s="211" t="s">
        <v>361</v>
      </c>
      <c r="D142" s="211" t="s">
        <v>362</v>
      </c>
      <c r="E142" s="211" t="s">
        <v>363</v>
      </c>
      <c r="F142" s="212" t="s">
        <v>212</v>
      </c>
      <c r="G142" s="258"/>
      <c r="H142" s="259">
        <v>143.69999999999999</v>
      </c>
      <c r="I142" s="260"/>
      <c r="J142" s="259">
        <v>143.69999999999999</v>
      </c>
      <c r="K142" s="260"/>
      <c r="L142" s="259">
        <v>143.69999999999999</v>
      </c>
      <c r="M142" s="260"/>
      <c r="N142" s="261">
        <v>143.69999999999999</v>
      </c>
    </row>
    <row r="143" spans="1:14" ht="25.5" x14ac:dyDescent="0.25">
      <c r="A143" s="151"/>
      <c r="B143" s="190"/>
      <c r="C143" s="211" t="s">
        <v>364</v>
      </c>
      <c r="D143" s="211" t="s">
        <v>352</v>
      </c>
      <c r="E143" s="211" t="s">
        <v>365</v>
      </c>
      <c r="F143" s="212" t="s">
        <v>200</v>
      </c>
      <c r="G143" s="258"/>
      <c r="H143" s="259">
        <v>5670.73</v>
      </c>
      <c r="I143" s="260"/>
      <c r="J143" s="259">
        <v>8274.74</v>
      </c>
      <c r="K143" s="260"/>
      <c r="L143" s="259">
        <v>13209.58</v>
      </c>
      <c r="M143" s="260"/>
      <c r="N143" s="261">
        <v>14763.94</v>
      </c>
    </row>
    <row r="144" spans="1:14" ht="38.25" x14ac:dyDescent="0.25">
      <c r="A144" s="151"/>
      <c r="B144" s="190"/>
      <c r="C144" s="211" t="s">
        <v>366</v>
      </c>
      <c r="D144" s="211" t="s">
        <v>367</v>
      </c>
      <c r="E144" s="211" t="s">
        <v>368</v>
      </c>
      <c r="F144" s="212" t="s">
        <v>200</v>
      </c>
      <c r="G144" s="258"/>
      <c r="H144" s="259">
        <v>0</v>
      </c>
      <c r="I144" s="260"/>
      <c r="J144" s="259">
        <v>3893.48</v>
      </c>
      <c r="K144" s="260"/>
      <c r="L144" s="259">
        <v>4462.9399999999996</v>
      </c>
      <c r="M144" s="260"/>
      <c r="N144" s="261">
        <v>6469.14</v>
      </c>
    </row>
    <row r="145" spans="1:14" ht="38.25" x14ac:dyDescent="0.25">
      <c r="A145" s="151"/>
      <c r="B145" s="190"/>
      <c r="C145" s="211" t="s">
        <v>369</v>
      </c>
      <c r="D145" s="211" t="s">
        <v>367</v>
      </c>
      <c r="E145" s="211" t="s">
        <v>370</v>
      </c>
      <c r="F145" s="212" t="s">
        <v>200</v>
      </c>
      <c r="G145" s="258"/>
      <c r="H145" s="259">
        <v>0</v>
      </c>
      <c r="I145" s="260"/>
      <c r="J145" s="259">
        <v>434.36</v>
      </c>
      <c r="K145" s="260"/>
      <c r="L145" s="259">
        <v>727.89</v>
      </c>
      <c r="M145" s="260"/>
      <c r="N145" s="261">
        <v>883.22</v>
      </c>
    </row>
    <row r="146" spans="1:14" ht="38.25" x14ac:dyDescent="0.25">
      <c r="A146" s="151"/>
      <c r="B146" s="190"/>
      <c r="C146" s="211" t="s">
        <v>371</v>
      </c>
      <c r="D146" s="211" t="s">
        <v>367</v>
      </c>
      <c r="E146" s="211" t="s">
        <v>372</v>
      </c>
      <c r="F146" s="212" t="s">
        <v>200</v>
      </c>
      <c r="G146" s="258"/>
      <c r="H146" s="259">
        <v>1925</v>
      </c>
      <c r="I146" s="260"/>
      <c r="J146" s="259">
        <v>3481.61</v>
      </c>
      <c r="K146" s="260"/>
      <c r="L146" s="259">
        <v>3836.29</v>
      </c>
      <c r="M146" s="260"/>
      <c r="N146" s="261">
        <v>4374.6099999999997</v>
      </c>
    </row>
    <row r="147" spans="1:14" ht="38.25" x14ac:dyDescent="0.25">
      <c r="A147" s="151"/>
      <c r="B147" s="190"/>
      <c r="C147" s="211" t="s">
        <v>373</v>
      </c>
      <c r="D147" s="211" t="s">
        <v>374</v>
      </c>
      <c r="E147" s="211" t="s">
        <v>375</v>
      </c>
      <c r="F147" s="212" t="s">
        <v>200</v>
      </c>
      <c r="G147" s="258"/>
      <c r="H147" s="259">
        <v>3779.56</v>
      </c>
      <c r="I147" s="260"/>
      <c r="J147" s="259">
        <v>12402.52</v>
      </c>
      <c r="K147" s="260"/>
      <c r="L147" s="259">
        <v>18121.88</v>
      </c>
      <c r="M147" s="260"/>
      <c r="N147" s="261">
        <v>28073.43</v>
      </c>
    </row>
    <row r="148" spans="1:14" ht="25.5" x14ac:dyDescent="0.25">
      <c r="A148" s="151"/>
      <c r="B148" s="190"/>
      <c r="C148" s="211" t="s">
        <v>376</v>
      </c>
      <c r="D148" s="211" t="s">
        <v>362</v>
      </c>
      <c r="E148" s="211" t="s">
        <v>363</v>
      </c>
      <c r="F148" s="212" t="s">
        <v>200</v>
      </c>
      <c r="G148" s="258"/>
      <c r="H148" s="259">
        <v>0</v>
      </c>
      <c r="I148" s="260"/>
      <c r="J148" s="259">
        <v>3.66</v>
      </c>
      <c r="K148" s="260"/>
      <c r="L148" s="259">
        <v>3.66</v>
      </c>
      <c r="M148" s="260"/>
      <c r="N148" s="261">
        <v>3.66</v>
      </c>
    </row>
    <row r="149" spans="1:14" ht="25.5" x14ac:dyDescent="0.25">
      <c r="A149" s="151"/>
      <c r="B149" s="190"/>
      <c r="C149" s="211" t="s">
        <v>377</v>
      </c>
      <c r="D149" s="211" t="s">
        <v>374</v>
      </c>
      <c r="E149" s="211" t="s">
        <v>378</v>
      </c>
      <c r="F149" s="212" t="s">
        <v>200</v>
      </c>
      <c r="G149" s="258"/>
      <c r="H149" s="259">
        <v>2175</v>
      </c>
      <c r="I149" s="260"/>
      <c r="J149" s="259">
        <v>2175</v>
      </c>
      <c r="K149" s="260"/>
      <c r="L149" s="259">
        <v>2178</v>
      </c>
      <c r="M149" s="260"/>
      <c r="N149" s="261">
        <v>2178</v>
      </c>
    </row>
    <row r="150" spans="1:14" ht="51" x14ac:dyDescent="0.25">
      <c r="A150" s="151"/>
      <c r="B150" s="190"/>
      <c r="C150" s="211" t="s">
        <v>379</v>
      </c>
      <c r="D150" s="211" t="s">
        <v>347</v>
      </c>
      <c r="E150" s="211" t="s">
        <v>350</v>
      </c>
      <c r="F150" s="212" t="s">
        <v>289</v>
      </c>
      <c r="G150" s="258"/>
      <c r="H150" s="259">
        <v>0</v>
      </c>
      <c r="I150" s="260"/>
      <c r="J150" s="259">
        <v>0</v>
      </c>
      <c r="K150" s="260"/>
      <c r="L150" s="259">
        <v>0</v>
      </c>
      <c r="M150" s="260"/>
      <c r="N150" s="261">
        <v>2409</v>
      </c>
    </row>
    <row r="151" spans="1:14" x14ac:dyDescent="0.25">
      <c r="A151" s="151"/>
      <c r="B151" s="190"/>
      <c r="C151" s="211" t="s">
        <v>380</v>
      </c>
      <c r="D151" s="211" t="s">
        <v>367</v>
      </c>
      <c r="E151" s="211" t="s">
        <v>381</v>
      </c>
      <c r="F151" s="212" t="s">
        <v>193</v>
      </c>
      <c r="G151" s="258"/>
      <c r="H151" s="259">
        <v>0</v>
      </c>
      <c r="I151" s="260"/>
      <c r="J151" s="259">
        <v>61.51</v>
      </c>
      <c r="K151" s="260"/>
      <c r="L151" s="259">
        <v>120.56</v>
      </c>
      <c r="M151" s="260"/>
      <c r="N151" s="261">
        <v>150</v>
      </c>
    </row>
    <row r="152" spans="1:14" ht="38.25" x14ac:dyDescent="0.25">
      <c r="A152" s="151"/>
      <c r="B152" s="190"/>
      <c r="C152" s="211" t="s">
        <v>382</v>
      </c>
      <c r="D152" s="211" t="s">
        <v>345</v>
      </c>
      <c r="E152" s="211" t="s">
        <v>203</v>
      </c>
      <c r="F152" s="212" t="s">
        <v>200</v>
      </c>
      <c r="G152" s="258"/>
      <c r="H152" s="259">
        <v>1413.67</v>
      </c>
      <c r="I152" s="260"/>
      <c r="J152" s="259">
        <v>1413.67</v>
      </c>
      <c r="K152" s="260"/>
      <c r="L152" s="259">
        <v>2101.7199999999998</v>
      </c>
      <c r="M152" s="260"/>
      <c r="N152" s="261">
        <v>2101.7199999999998</v>
      </c>
    </row>
    <row r="153" spans="1:14" ht="38.25" x14ac:dyDescent="0.25">
      <c r="A153" s="151"/>
      <c r="B153" s="190"/>
      <c r="C153" s="211" t="s">
        <v>383</v>
      </c>
      <c r="D153" s="211" t="s">
        <v>384</v>
      </c>
      <c r="E153" s="211" t="s">
        <v>385</v>
      </c>
      <c r="F153" s="212" t="s">
        <v>212</v>
      </c>
      <c r="G153" s="258"/>
      <c r="H153" s="259">
        <v>702.5</v>
      </c>
      <c r="I153" s="260"/>
      <c r="J153" s="259">
        <v>702.5</v>
      </c>
      <c r="K153" s="260"/>
      <c r="L153" s="259">
        <v>702.5</v>
      </c>
      <c r="M153" s="260"/>
      <c r="N153" s="261">
        <v>702.5</v>
      </c>
    </row>
    <row r="154" spans="1:14" ht="25.5" x14ac:dyDescent="0.25">
      <c r="A154" s="151"/>
      <c r="B154" s="190"/>
      <c r="C154" s="211" t="s">
        <v>386</v>
      </c>
      <c r="D154" s="211" t="s">
        <v>387</v>
      </c>
      <c r="E154" s="211" t="s">
        <v>203</v>
      </c>
      <c r="F154" s="212" t="s">
        <v>200</v>
      </c>
      <c r="G154" s="258"/>
      <c r="H154" s="259">
        <v>0</v>
      </c>
      <c r="I154" s="260"/>
      <c r="J154" s="259">
        <v>0</v>
      </c>
      <c r="K154" s="260"/>
      <c r="L154" s="259">
        <v>4950</v>
      </c>
      <c r="M154" s="260"/>
      <c r="N154" s="261">
        <v>4950</v>
      </c>
    </row>
    <row r="155" spans="1:14" ht="38.25" x14ac:dyDescent="0.25">
      <c r="A155" s="151"/>
      <c r="B155" s="190"/>
      <c r="C155" s="211" t="s">
        <v>388</v>
      </c>
      <c r="D155" s="211" t="s">
        <v>367</v>
      </c>
      <c r="E155" s="211" t="s">
        <v>368</v>
      </c>
      <c r="F155" s="212" t="s">
        <v>200</v>
      </c>
      <c r="G155" s="258"/>
      <c r="H155" s="259">
        <v>2286.73</v>
      </c>
      <c r="I155" s="260"/>
      <c r="J155" s="259">
        <v>3811.15</v>
      </c>
      <c r="K155" s="260"/>
      <c r="L155" s="259">
        <v>5074.24</v>
      </c>
      <c r="M155" s="260"/>
      <c r="N155" s="261">
        <v>5393.03</v>
      </c>
    </row>
    <row r="156" spans="1:14" ht="38.25" x14ac:dyDescent="0.25">
      <c r="A156" s="151"/>
      <c r="B156" s="190"/>
      <c r="C156" s="211" t="s">
        <v>389</v>
      </c>
      <c r="D156" s="211" t="s">
        <v>387</v>
      </c>
      <c r="E156" s="211" t="s">
        <v>203</v>
      </c>
      <c r="F156" s="212" t="s">
        <v>200</v>
      </c>
      <c r="G156" s="258"/>
      <c r="H156" s="259">
        <v>0</v>
      </c>
      <c r="I156" s="260"/>
      <c r="J156" s="259">
        <v>652.70000000000005</v>
      </c>
      <c r="K156" s="260"/>
      <c r="L156" s="259">
        <v>3397.7</v>
      </c>
      <c r="M156" s="260"/>
      <c r="N156" s="261">
        <v>4276.1000000000004</v>
      </c>
    </row>
    <row r="157" spans="1:14" ht="25.5" x14ac:dyDescent="0.25">
      <c r="A157" s="151"/>
      <c r="B157" s="190"/>
      <c r="C157" s="211" t="s">
        <v>390</v>
      </c>
      <c r="D157" s="211" t="s">
        <v>391</v>
      </c>
      <c r="E157" s="211" t="s">
        <v>203</v>
      </c>
      <c r="F157" s="212" t="s">
        <v>200</v>
      </c>
      <c r="G157" s="258"/>
      <c r="H157" s="259">
        <v>20496</v>
      </c>
      <c r="I157" s="260"/>
      <c r="J157" s="259">
        <v>20496</v>
      </c>
      <c r="K157" s="260"/>
      <c r="L157" s="259">
        <v>20496</v>
      </c>
      <c r="M157" s="260"/>
      <c r="N157" s="261">
        <v>20496</v>
      </c>
    </row>
    <row r="158" spans="1:14" ht="38.25" x14ac:dyDescent="0.25">
      <c r="A158" s="151"/>
      <c r="B158" s="190"/>
      <c r="C158" s="211" t="s">
        <v>392</v>
      </c>
      <c r="D158" s="211" t="s">
        <v>393</v>
      </c>
      <c r="E158" s="211" t="s">
        <v>394</v>
      </c>
      <c r="F158" s="212" t="s">
        <v>212</v>
      </c>
      <c r="G158" s="258"/>
      <c r="H158" s="259">
        <v>0</v>
      </c>
      <c r="I158" s="260"/>
      <c r="J158" s="259">
        <v>2196</v>
      </c>
      <c r="K158" s="260"/>
      <c r="L158" s="259">
        <v>27267</v>
      </c>
      <c r="M158" s="260"/>
      <c r="N158" s="261">
        <v>27267</v>
      </c>
    </row>
    <row r="159" spans="1:14" ht="38.25" x14ac:dyDescent="0.25">
      <c r="A159" s="151"/>
      <c r="B159" s="190"/>
      <c r="C159" s="211" t="s">
        <v>395</v>
      </c>
      <c r="D159" s="211" t="s">
        <v>345</v>
      </c>
      <c r="E159" s="211" t="s">
        <v>203</v>
      </c>
      <c r="F159" s="212" t="s">
        <v>200</v>
      </c>
      <c r="G159" s="258"/>
      <c r="H159" s="259">
        <v>93.12</v>
      </c>
      <c r="I159" s="260"/>
      <c r="J159" s="259">
        <v>93.12</v>
      </c>
      <c r="K159" s="260"/>
      <c r="L159" s="259">
        <v>375.95</v>
      </c>
      <c r="M159" s="260"/>
      <c r="N159" s="261">
        <v>375.95</v>
      </c>
    </row>
    <row r="160" spans="1:14" ht="38.25" x14ac:dyDescent="0.25">
      <c r="A160" s="151"/>
      <c r="B160" s="190"/>
      <c r="C160" s="211" t="s">
        <v>396</v>
      </c>
      <c r="D160" s="211" t="s">
        <v>367</v>
      </c>
      <c r="E160" s="211" t="s">
        <v>368</v>
      </c>
      <c r="F160" s="212" t="s">
        <v>200</v>
      </c>
      <c r="G160" s="258"/>
      <c r="H160" s="259">
        <v>314.74</v>
      </c>
      <c r="I160" s="260"/>
      <c r="J160" s="259">
        <v>760.6</v>
      </c>
      <c r="K160" s="260"/>
      <c r="L160" s="259">
        <v>1012.39</v>
      </c>
      <c r="M160" s="260"/>
      <c r="N160" s="261">
        <v>1270.26</v>
      </c>
    </row>
    <row r="161" spans="1:14" ht="38.25" x14ac:dyDescent="0.25">
      <c r="A161" s="151"/>
      <c r="B161" s="190"/>
      <c r="C161" s="211" t="s">
        <v>397</v>
      </c>
      <c r="D161" s="211" t="s">
        <v>367</v>
      </c>
      <c r="E161" s="211" t="s">
        <v>372</v>
      </c>
      <c r="F161" s="212" t="s">
        <v>200</v>
      </c>
      <c r="G161" s="258"/>
      <c r="H161" s="259">
        <v>2035.38</v>
      </c>
      <c r="I161" s="260"/>
      <c r="J161" s="259">
        <v>5566.76</v>
      </c>
      <c r="K161" s="260"/>
      <c r="L161" s="259">
        <v>5855.94</v>
      </c>
      <c r="M161" s="260"/>
      <c r="N161" s="261">
        <v>7048.1</v>
      </c>
    </row>
    <row r="162" spans="1:14" ht="25.5" x14ac:dyDescent="0.25">
      <c r="A162" s="151"/>
      <c r="B162" s="190"/>
      <c r="C162" s="211" t="s">
        <v>398</v>
      </c>
      <c r="D162" s="211" t="s">
        <v>399</v>
      </c>
      <c r="E162" s="211" t="s">
        <v>400</v>
      </c>
      <c r="F162" s="212" t="s">
        <v>200</v>
      </c>
      <c r="G162" s="258"/>
      <c r="H162" s="259">
        <v>0</v>
      </c>
      <c r="I162" s="260"/>
      <c r="J162" s="259">
        <v>0</v>
      </c>
      <c r="K162" s="260"/>
      <c r="L162" s="259">
        <v>0</v>
      </c>
      <c r="M162" s="260"/>
      <c r="N162" s="261">
        <v>2900</v>
      </c>
    </row>
    <row r="163" spans="1:14" ht="38.25" x14ac:dyDescent="0.25">
      <c r="A163" s="151"/>
      <c r="B163" s="190"/>
      <c r="C163" s="211" t="s">
        <v>401</v>
      </c>
      <c r="D163" s="211" t="s">
        <v>345</v>
      </c>
      <c r="E163" s="211" t="s">
        <v>203</v>
      </c>
      <c r="F163" s="212" t="s">
        <v>200</v>
      </c>
      <c r="G163" s="258"/>
      <c r="H163" s="259">
        <v>100</v>
      </c>
      <c r="I163" s="260"/>
      <c r="J163" s="259">
        <v>100</v>
      </c>
      <c r="K163" s="260"/>
      <c r="L163" s="259">
        <v>433.97</v>
      </c>
      <c r="M163" s="260"/>
      <c r="N163" s="261">
        <v>433.97</v>
      </c>
    </row>
    <row r="164" spans="1:14" ht="25.5" x14ac:dyDescent="0.25">
      <c r="A164" s="151"/>
      <c r="B164" s="190"/>
      <c r="C164" s="211" t="s">
        <v>402</v>
      </c>
      <c r="D164" s="211" t="s">
        <v>345</v>
      </c>
      <c r="E164" s="211" t="s">
        <v>203</v>
      </c>
      <c r="F164" s="212" t="s">
        <v>193</v>
      </c>
      <c r="G164" s="258"/>
      <c r="H164" s="259">
        <v>291</v>
      </c>
      <c r="I164" s="260"/>
      <c r="J164" s="259">
        <v>291</v>
      </c>
      <c r="K164" s="260"/>
      <c r="L164" s="259">
        <v>291</v>
      </c>
      <c r="M164" s="260"/>
      <c r="N164" s="261">
        <v>1084.9000000000001</v>
      </c>
    </row>
    <row r="165" spans="1:14" ht="38.25" x14ac:dyDescent="0.25">
      <c r="A165" s="151"/>
      <c r="B165" s="190"/>
      <c r="C165" s="211" t="s">
        <v>403</v>
      </c>
      <c r="D165" s="211" t="s">
        <v>367</v>
      </c>
      <c r="E165" s="211" t="s">
        <v>368</v>
      </c>
      <c r="F165" s="212" t="s">
        <v>200</v>
      </c>
      <c r="G165" s="258"/>
      <c r="H165" s="259">
        <v>103.63</v>
      </c>
      <c r="I165" s="260"/>
      <c r="J165" s="259">
        <v>965.07</v>
      </c>
      <c r="K165" s="260"/>
      <c r="L165" s="259">
        <v>1395.75</v>
      </c>
      <c r="M165" s="260"/>
      <c r="N165" s="261">
        <v>1828.41</v>
      </c>
    </row>
    <row r="166" spans="1:14" ht="38.25" x14ac:dyDescent="0.25">
      <c r="A166" s="151"/>
      <c r="B166" s="190"/>
      <c r="C166" s="211" t="s">
        <v>404</v>
      </c>
      <c r="D166" s="211" t="s">
        <v>367</v>
      </c>
      <c r="E166" s="211" t="s">
        <v>372</v>
      </c>
      <c r="F166" s="212" t="s">
        <v>200</v>
      </c>
      <c r="G166" s="258"/>
      <c r="H166" s="259">
        <v>334.21</v>
      </c>
      <c r="I166" s="260"/>
      <c r="J166" s="259">
        <v>4858.2299999999996</v>
      </c>
      <c r="K166" s="260"/>
      <c r="L166" s="259">
        <v>5287.5</v>
      </c>
      <c r="M166" s="260"/>
      <c r="N166" s="261">
        <v>7928.19</v>
      </c>
    </row>
    <row r="167" spans="1:14" ht="38.25" x14ac:dyDescent="0.25">
      <c r="A167" s="151"/>
      <c r="B167" s="190"/>
      <c r="C167" s="211" t="s">
        <v>405</v>
      </c>
      <c r="D167" s="211" t="s">
        <v>367</v>
      </c>
      <c r="E167" s="211" t="s">
        <v>370</v>
      </c>
      <c r="F167" s="212" t="s">
        <v>200</v>
      </c>
      <c r="G167" s="258"/>
      <c r="H167" s="259">
        <v>11.82</v>
      </c>
      <c r="I167" s="260"/>
      <c r="J167" s="259">
        <v>54.69</v>
      </c>
      <c r="K167" s="260"/>
      <c r="L167" s="259">
        <v>54.69</v>
      </c>
      <c r="M167" s="260"/>
      <c r="N167" s="261">
        <v>76.349999999999994</v>
      </c>
    </row>
    <row r="168" spans="1:14" ht="25.5" x14ac:dyDescent="0.25">
      <c r="A168" s="151"/>
      <c r="B168" s="190"/>
      <c r="C168" s="211" t="s">
        <v>406</v>
      </c>
      <c r="D168" s="211" t="s">
        <v>407</v>
      </c>
      <c r="E168" s="211" t="s">
        <v>408</v>
      </c>
      <c r="F168" s="212" t="s">
        <v>193</v>
      </c>
      <c r="G168" s="258"/>
      <c r="H168" s="259">
        <v>8791.2000000000007</v>
      </c>
      <c r="I168" s="260"/>
      <c r="J168" s="259">
        <v>17911.82</v>
      </c>
      <c r="K168" s="260"/>
      <c r="L168" s="259">
        <v>20071.259999999998</v>
      </c>
      <c r="M168" s="260"/>
      <c r="N168" s="261">
        <v>28265.06</v>
      </c>
    </row>
    <row r="169" spans="1:14" ht="25.5" x14ac:dyDescent="0.25">
      <c r="A169" s="151"/>
      <c r="B169" s="190"/>
      <c r="C169" s="211" t="s">
        <v>409</v>
      </c>
      <c r="D169" s="211" t="s">
        <v>407</v>
      </c>
      <c r="E169" s="211" t="s">
        <v>410</v>
      </c>
      <c r="F169" s="212" t="s">
        <v>193</v>
      </c>
      <c r="G169" s="258"/>
      <c r="H169" s="259">
        <v>10692</v>
      </c>
      <c r="I169" s="260"/>
      <c r="J169" s="259">
        <v>19899</v>
      </c>
      <c r="K169" s="260"/>
      <c r="L169" s="259">
        <v>19899</v>
      </c>
      <c r="M169" s="260"/>
      <c r="N169" s="261">
        <v>29469</v>
      </c>
    </row>
    <row r="170" spans="1:14" ht="25.5" x14ac:dyDescent="0.25">
      <c r="A170" s="151"/>
      <c r="B170" s="190"/>
      <c r="C170" s="211" t="s">
        <v>411</v>
      </c>
      <c r="D170" s="211" t="s">
        <v>352</v>
      </c>
      <c r="E170" s="211" t="s">
        <v>365</v>
      </c>
      <c r="F170" s="212" t="s">
        <v>200</v>
      </c>
      <c r="G170" s="258"/>
      <c r="H170" s="259">
        <v>2902.73</v>
      </c>
      <c r="I170" s="260"/>
      <c r="J170" s="259">
        <v>2902.73</v>
      </c>
      <c r="K170" s="260"/>
      <c r="L170" s="259">
        <v>6365.63</v>
      </c>
      <c r="M170" s="260"/>
      <c r="N170" s="261">
        <v>6365.63</v>
      </c>
    </row>
    <row r="171" spans="1:14" ht="38.25" x14ac:dyDescent="0.25">
      <c r="A171" s="151"/>
      <c r="B171" s="190"/>
      <c r="C171" s="211" t="s">
        <v>412</v>
      </c>
      <c r="D171" s="211" t="s">
        <v>367</v>
      </c>
      <c r="E171" s="211" t="s">
        <v>203</v>
      </c>
      <c r="F171" s="212" t="s">
        <v>200</v>
      </c>
      <c r="G171" s="258"/>
      <c r="H171" s="259">
        <v>89</v>
      </c>
      <c r="I171" s="260"/>
      <c r="J171" s="259">
        <v>89</v>
      </c>
      <c r="K171" s="260"/>
      <c r="L171" s="259">
        <v>89</v>
      </c>
      <c r="M171" s="260"/>
      <c r="N171" s="261">
        <v>89</v>
      </c>
    </row>
    <row r="172" spans="1:14" ht="25.5" x14ac:dyDescent="0.25">
      <c r="A172" s="151"/>
      <c r="B172" s="190"/>
      <c r="C172" s="211" t="s">
        <v>413</v>
      </c>
      <c r="D172" s="211" t="s">
        <v>407</v>
      </c>
      <c r="E172" s="211" t="s">
        <v>203</v>
      </c>
      <c r="F172" s="212" t="s">
        <v>200</v>
      </c>
      <c r="G172" s="258"/>
      <c r="H172" s="259">
        <v>24111.59</v>
      </c>
      <c r="I172" s="260"/>
      <c r="J172" s="259">
        <v>46793.1</v>
      </c>
      <c r="K172" s="260"/>
      <c r="L172" s="259">
        <v>70353.960000000006</v>
      </c>
      <c r="M172" s="260"/>
      <c r="N172" s="261">
        <v>93377.07</v>
      </c>
    </row>
    <row r="173" spans="1:14" ht="38.25" x14ac:dyDescent="0.25">
      <c r="A173" s="151"/>
      <c r="B173" s="190"/>
      <c r="C173" s="211" t="s">
        <v>414</v>
      </c>
      <c r="D173" s="211" t="s">
        <v>387</v>
      </c>
      <c r="E173" s="211" t="s">
        <v>203</v>
      </c>
      <c r="F173" s="212" t="s">
        <v>200</v>
      </c>
      <c r="G173" s="258"/>
      <c r="H173" s="259">
        <v>35</v>
      </c>
      <c r="I173" s="260"/>
      <c r="J173" s="259">
        <v>35</v>
      </c>
      <c r="K173" s="260"/>
      <c r="L173" s="259">
        <v>35</v>
      </c>
      <c r="M173" s="260"/>
      <c r="N173" s="261">
        <v>35</v>
      </c>
    </row>
    <row r="174" spans="1:14" ht="38.25" x14ac:dyDescent="0.25">
      <c r="A174" s="151"/>
      <c r="B174" s="190"/>
      <c r="C174" s="211" t="s">
        <v>415</v>
      </c>
      <c r="D174" s="211" t="s">
        <v>345</v>
      </c>
      <c r="E174" s="211" t="s">
        <v>203</v>
      </c>
      <c r="F174" s="212" t="s">
        <v>200</v>
      </c>
      <c r="G174" s="258"/>
      <c r="H174" s="259">
        <v>42</v>
      </c>
      <c r="I174" s="260"/>
      <c r="J174" s="259">
        <v>42</v>
      </c>
      <c r="K174" s="260"/>
      <c r="L174" s="259">
        <v>2253.36</v>
      </c>
      <c r="M174" s="260"/>
      <c r="N174" s="261">
        <v>3320.28</v>
      </c>
    </row>
    <row r="175" spans="1:14" ht="38.25" x14ac:dyDescent="0.25">
      <c r="A175" s="151"/>
      <c r="B175" s="190"/>
      <c r="C175" s="211" t="s">
        <v>416</v>
      </c>
      <c r="D175" s="211" t="s">
        <v>387</v>
      </c>
      <c r="E175" s="211" t="s">
        <v>203</v>
      </c>
      <c r="F175" s="212" t="s">
        <v>200</v>
      </c>
      <c r="G175" s="258"/>
      <c r="H175" s="259">
        <v>158</v>
      </c>
      <c r="I175" s="260"/>
      <c r="J175" s="259">
        <v>2131.11</v>
      </c>
      <c r="K175" s="260"/>
      <c r="L175" s="259">
        <v>2161.12</v>
      </c>
      <c r="M175" s="260"/>
      <c r="N175" s="261">
        <v>2558.6999999999998</v>
      </c>
    </row>
    <row r="176" spans="1:14" ht="25.5" x14ac:dyDescent="0.25">
      <c r="A176" s="151"/>
      <c r="B176" s="190"/>
      <c r="C176" s="211" t="s">
        <v>417</v>
      </c>
      <c r="D176" s="211" t="s">
        <v>352</v>
      </c>
      <c r="E176" s="211" t="s">
        <v>203</v>
      </c>
      <c r="F176" s="212" t="s">
        <v>212</v>
      </c>
      <c r="G176" s="258"/>
      <c r="H176" s="259">
        <v>0</v>
      </c>
      <c r="I176" s="260"/>
      <c r="J176" s="259">
        <v>0</v>
      </c>
      <c r="K176" s="260"/>
      <c r="L176" s="259">
        <v>0</v>
      </c>
      <c r="M176" s="260"/>
      <c r="N176" s="261">
        <v>2440</v>
      </c>
    </row>
    <row r="177" spans="1:14" ht="25.5" x14ac:dyDescent="0.25">
      <c r="A177" s="151"/>
      <c r="B177" s="190"/>
      <c r="C177" s="211" t="s">
        <v>418</v>
      </c>
      <c r="D177" s="211" t="s">
        <v>367</v>
      </c>
      <c r="E177" s="211" t="s">
        <v>203</v>
      </c>
      <c r="F177" s="212" t="s">
        <v>200</v>
      </c>
      <c r="G177" s="258"/>
      <c r="H177" s="259">
        <v>2769.55</v>
      </c>
      <c r="I177" s="260"/>
      <c r="J177" s="259">
        <v>7703.78</v>
      </c>
      <c r="K177" s="260"/>
      <c r="L177" s="259">
        <v>11016.74</v>
      </c>
      <c r="M177" s="260"/>
      <c r="N177" s="261">
        <v>14759.79</v>
      </c>
    </row>
    <row r="178" spans="1:14" ht="38.25" x14ac:dyDescent="0.25">
      <c r="A178" s="151"/>
      <c r="B178" s="190"/>
      <c r="C178" s="211" t="s">
        <v>419</v>
      </c>
      <c r="D178" s="211" t="s">
        <v>387</v>
      </c>
      <c r="E178" s="211" t="s">
        <v>203</v>
      </c>
      <c r="F178" s="212" t="s">
        <v>200</v>
      </c>
      <c r="G178" s="258"/>
      <c r="H178" s="259">
        <v>209.32</v>
      </c>
      <c r="I178" s="260"/>
      <c r="J178" s="259">
        <v>1255.9000000000001</v>
      </c>
      <c r="K178" s="260"/>
      <c r="L178" s="259">
        <v>1883.86</v>
      </c>
      <c r="M178" s="260"/>
      <c r="N178" s="261">
        <v>2511.8200000000002</v>
      </c>
    </row>
    <row r="179" spans="1:14" ht="25.5" x14ac:dyDescent="0.25">
      <c r="A179" s="151"/>
      <c r="B179" s="190"/>
      <c r="C179" s="191" t="s">
        <v>420</v>
      </c>
      <c r="D179" s="191" t="s">
        <v>352</v>
      </c>
      <c r="E179" s="191" t="s">
        <v>365</v>
      </c>
      <c r="F179" s="195" t="s">
        <v>200</v>
      </c>
      <c r="G179" s="250"/>
      <c r="H179" s="254">
        <v>0</v>
      </c>
      <c r="I179" s="252"/>
      <c r="J179" s="254">
        <v>1580</v>
      </c>
      <c r="K179" s="252"/>
      <c r="L179" s="254">
        <v>1921.6</v>
      </c>
      <c r="M179" s="252"/>
      <c r="N179" s="255">
        <v>1921.6</v>
      </c>
    </row>
    <row r="180" spans="1:14" x14ac:dyDescent="0.25">
      <c r="A180" s="151" t="s">
        <v>69</v>
      </c>
      <c r="B180" s="150" t="s">
        <v>14</v>
      </c>
      <c r="C180" s="193"/>
      <c r="D180" s="193"/>
      <c r="E180" s="193"/>
      <c r="F180" s="249"/>
      <c r="G180" s="83">
        <v>17756.490000000002</v>
      </c>
      <c r="H180" s="85">
        <f>SUM(H181:H196)</f>
        <v>7202.3099999999995</v>
      </c>
      <c r="I180" s="85">
        <v>39014.65</v>
      </c>
      <c r="J180" s="85">
        <f>SUM(J181:J196)</f>
        <v>18322.22</v>
      </c>
      <c r="K180" s="85">
        <v>73860.12</v>
      </c>
      <c r="L180" s="85">
        <f>SUM(L181:L196)</f>
        <v>28705.48</v>
      </c>
      <c r="M180" s="85">
        <v>79046.009999999995</v>
      </c>
      <c r="N180" s="87">
        <f>SUM(N181:N196)</f>
        <v>71292.100000000006</v>
      </c>
    </row>
    <row r="181" spans="1:14" ht="25.5" x14ac:dyDescent="0.25">
      <c r="A181" s="151"/>
      <c r="B181" s="190"/>
      <c r="C181" s="204" t="s">
        <v>421</v>
      </c>
      <c r="D181" s="204" t="s">
        <v>422</v>
      </c>
      <c r="E181" s="204" t="s">
        <v>203</v>
      </c>
      <c r="F181" s="206" t="s">
        <v>193</v>
      </c>
      <c r="G181" s="232"/>
      <c r="H181" s="239">
        <v>0</v>
      </c>
      <c r="I181" s="234"/>
      <c r="J181" s="239">
        <v>0</v>
      </c>
      <c r="K181" s="234"/>
      <c r="L181" s="239">
        <v>0</v>
      </c>
      <c r="M181" s="234"/>
      <c r="N181" s="240">
        <v>655.94</v>
      </c>
    </row>
    <row r="182" spans="1:14" ht="25.5" x14ac:dyDescent="0.25">
      <c r="A182" s="151"/>
      <c r="B182" s="190"/>
      <c r="C182" s="211" t="s">
        <v>423</v>
      </c>
      <c r="D182" s="211" t="s">
        <v>422</v>
      </c>
      <c r="E182" s="211" t="s">
        <v>424</v>
      </c>
      <c r="F182" s="212" t="s">
        <v>289</v>
      </c>
      <c r="G182" s="241"/>
      <c r="H182" s="242">
        <v>150</v>
      </c>
      <c r="I182" s="243"/>
      <c r="J182" s="242">
        <v>150</v>
      </c>
      <c r="K182" s="243"/>
      <c r="L182" s="242">
        <v>150</v>
      </c>
      <c r="M182" s="243"/>
      <c r="N182" s="244">
        <v>150</v>
      </c>
    </row>
    <row r="183" spans="1:14" ht="25.5" x14ac:dyDescent="0.25">
      <c r="A183" s="151"/>
      <c r="B183" s="190"/>
      <c r="C183" s="211" t="s">
        <v>425</v>
      </c>
      <c r="D183" s="211" t="s">
        <v>422</v>
      </c>
      <c r="E183" s="211" t="s">
        <v>426</v>
      </c>
      <c r="F183" s="212" t="s">
        <v>193</v>
      </c>
      <c r="G183" s="241"/>
      <c r="H183" s="242">
        <v>0</v>
      </c>
      <c r="I183" s="243"/>
      <c r="J183" s="242">
        <v>0</v>
      </c>
      <c r="K183" s="243"/>
      <c r="L183" s="242">
        <v>1700</v>
      </c>
      <c r="M183" s="243"/>
      <c r="N183" s="244">
        <v>1700</v>
      </c>
    </row>
    <row r="184" spans="1:14" ht="25.5" x14ac:dyDescent="0.25">
      <c r="A184" s="151"/>
      <c r="B184" s="190"/>
      <c r="C184" s="211" t="s">
        <v>427</v>
      </c>
      <c r="D184" s="211" t="s">
        <v>422</v>
      </c>
      <c r="E184" s="211" t="s">
        <v>428</v>
      </c>
      <c r="F184" s="212" t="s">
        <v>200</v>
      </c>
      <c r="G184" s="241"/>
      <c r="H184" s="242">
        <v>0</v>
      </c>
      <c r="I184" s="243"/>
      <c r="J184" s="242">
        <v>0</v>
      </c>
      <c r="K184" s="243"/>
      <c r="L184" s="242">
        <v>0</v>
      </c>
      <c r="M184" s="243"/>
      <c r="N184" s="244">
        <v>14728.3</v>
      </c>
    </row>
    <row r="185" spans="1:14" ht="38.25" x14ac:dyDescent="0.25">
      <c r="A185" s="151"/>
      <c r="B185" s="190"/>
      <c r="C185" s="211" t="s">
        <v>429</v>
      </c>
      <c r="D185" s="211" t="s">
        <v>430</v>
      </c>
      <c r="E185" s="211" t="s">
        <v>431</v>
      </c>
      <c r="F185" s="212" t="s">
        <v>212</v>
      </c>
      <c r="G185" s="241"/>
      <c r="H185" s="242">
        <v>0</v>
      </c>
      <c r="I185" s="243"/>
      <c r="J185" s="242">
        <v>0</v>
      </c>
      <c r="K185" s="243"/>
      <c r="L185" s="242">
        <v>0</v>
      </c>
      <c r="M185" s="243"/>
      <c r="N185" s="244">
        <v>5065.25</v>
      </c>
    </row>
    <row r="186" spans="1:14" ht="25.5" x14ac:dyDescent="0.25">
      <c r="A186" s="151"/>
      <c r="B186" s="190"/>
      <c r="C186" s="211" t="s">
        <v>432</v>
      </c>
      <c r="D186" s="211" t="s">
        <v>422</v>
      </c>
      <c r="E186" s="211" t="s">
        <v>424</v>
      </c>
      <c r="F186" s="212" t="s">
        <v>212</v>
      </c>
      <c r="G186" s="241"/>
      <c r="H186" s="242">
        <v>838.78</v>
      </c>
      <c r="I186" s="243"/>
      <c r="J186" s="242">
        <v>838.78</v>
      </c>
      <c r="K186" s="243"/>
      <c r="L186" s="242">
        <v>838.78</v>
      </c>
      <c r="M186" s="243"/>
      <c r="N186" s="244">
        <v>838.78</v>
      </c>
    </row>
    <row r="187" spans="1:14" ht="25.5" x14ac:dyDescent="0.25">
      <c r="A187" s="151"/>
      <c r="B187" s="190"/>
      <c r="C187" s="211" t="s">
        <v>433</v>
      </c>
      <c r="D187" s="211" t="s">
        <v>422</v>
      </c>
      <c r="E187" s="211" t="s">
        <v>424</v>
      </c>
      <c r="F187" s="212" t="s">
        <v>200</v>
      </c>
      <c r="G187" s="241"/>
      <c r="H187" s="242">
        <v>570.71</v>
      </c>
      <c r="I187" s="243"/>
      <c r="J187" s="242">
        <v>570.71</v>
      </c>
      <c r="K187" s="243"/>
      <c r="L187" s="242">
        <v>1111.1500000000001</v>
      </c>
      <c r="M187" s="243"/>
      <c r="N187" s="244">
        <v>1111.1500000000001</v>
      </c>
    </row>
    <row r="188" spans="1:14" ht="25.5" x14ac:dyDescent="0.25">
      <c r="A188" s="151"/>
      <c r="B188" s="190"/>
      <c r="C188" s="211" t="s">
        <v>434</v>
      </c>
      <c r="D188" s="211" t="s">
        <v>422</v>
      </c>
      <c r="E188" s="211" t="s">
        <v>424</v>
      </c>
      <c r="F188" s="212" t="s">
        <v>193</v>
      </c>
      <c r="G188" s="241"/>
      <c r="H188" s="242">
        <v>0</v>
      </c>
      <c r="I188" s="243"/>
      <c r="J188" s="242">
        <v>173.26</v>
      </c>
      <c r="K188" s="243"/>
      <c r="L188" s="242">
        <v>173.26</v>
      </c>
      <c r="M188" s="243"/>
      <c r="N188" s="244">
        <v>173.26</v>
      </c>
    </row>
    <row r="189" spans="1:14" ht="25.5" x14ac:dyDescent="0.25">
      <c r="A189" s="151"/>
      <c r="B189" s="190"/>
      <c r="C189" s="211" t="s">
        <v>435</v>
      </c>
      <c r="D189" s="211" t="s">
        <v>422</v>
      </c>
      <c r="E189" s="211" t="s">
        <v>428</v>
      </c>
      <c r="F189" s="212" t="s">
        <v>212</v>
      </c>
      <c r="G189" s="241"/>
      <c r="H189" s="242">
        <v>0</v>
      </c>
      <c r="I189" s="243"/>
      <c r="J189" s="242">
        <v>0</v>
      </c>
      <c r="K189" s="243"/>
      <c r="L189" s="242">
        <v>0</v>
      </c>
      <c r="M189" s="243"/>
      <c r="N189" s="244">
        <v>825.34</v>
      </c>
    </row>
    <row r="190" spans="1:14" ht="38.25" x14ac:dyDescent="0.25">
      <c r="A190" s="151"/>
      <c r="B190" s="190"/>
      <c r="C190" s="211" t="s">
        <v>436</v>
      </c>
      <c r="D190" s="211" t="s">
        <v>430</v>
      </c>
      <c r="E190" s="211" t="s">
        <v>437</v>
      </c>
      <c r="F190" s="212" t="s">
        <v>200</v>
      </c>
      <c r="G190" s="241"/>
      <c r="H190" s="242">
        <v>0</v>
      </c>
      <c r="I190" s="243"/>
      <c r="J190" s="242">
        <v>0</v>
      </c>
      <c r="K190" s="243"/>
      <c r="L190" s="242">
        <v>1900</v>
      </c>
      <c r="M190" s="243"/>
      <c r="N190" s="244">
        <v>1900</v>
      </c>
    </row>
    <row r="191" spans="1:14" ht="25.5" x14ac:dyDescent="0.25">
      <c r="A191" s="151"/>
      <c r="B191" s="190"/>
      <c r="C191" s="211" t="s">
        <v>438</v>
      </c>
      <c r="D191" s="211" t="s">
        <v>422</v>
      </c>
      <c r="E191" s="211" t="s">
        <v>424</v>
      </c>
      <c r="F191" s="212" t="s">
        <v>200</v>
      </c>
      <c r="G191" s="241"/>
      <c r="H191" s="242">
        <v>0</v>
      </c>
      <c r="I191" s="243"/>
      <c r="J191" s="242">
        <v>2040</v>
      </c>
      <c r="K191" s="243"/>
      <c r="L191" s="242">
        <v>2040</v>
      </c>
      <c r="M191" s="243"/>
      <c r="N191" s="244">
        <v>2040</v>
      </c>
    </row>
    <row r="192" spans="1:14" ht="25.5" x14ac:dyDescent="0.25">
      <c r="A192" s="151"/>
      <c r="B192" s="190"/>
      <c r="C192" s="211" t="s">
        <v>439</v>
      </c>
      <c r="D192" s="211" t="s">
        <v>440</v>
      </c>
      <c r="E192" s="211" t="s">
        <v>441</v>
      </c>
      <c r="F192" s="212" t="s">
        <v>193</v>
      </c>
      <c r="G192" s="241"/>
      <c r="H192" s="242">
        <v>0</v>
      </c>
      <c r="I192" s="243"/>
      <c r="J192" s="242">
        <v>0</v>
      </c>
      <c r="K192" s="243"/>
      <c r="L192" s="242">
        <v>0</v>
      </c>
      <c r="M192" s="243"/>
      <c r="N192" s="244">
        <v>11150</v>
      </c>
    </row>
    <row r="193" spans="1:14" ht="25.5" x14ac:dyDescent="0.25">
      <c r="A193" s="151"/>
      <c r="B193" s="190"/>
      <c r="C193" s="211" t="s">
        <v>442</v>
      </c>
      <c r="D193" s="211" t="s">
        <v>443</v>
      </c>
      <c r="E193" s="211" t="s">
        <v>444</v>
      </c>
      <c r="F193" s="212" t="s">
        <v>193</v>
      </c>
      <c r="G193" s="241"/>
      <c r="H193" s="242">
        <v>0</v>
      </c>
      <c r="I193" s="243"/>
      <c r="J193" s="242">
        <v>0</v>
      </c>
      <c r="K193" s="243"/>
      <c r="L193" s="242">
        <v>0</v>
      </c>
      <c r="M193" s="243"/>
      <c r="N193" s="244">
        <v>620.73</v>
      </c>
    </row>
    <row r="194" spans="1:14" ht="25.5" x14ac:dyDescent="0.25">
      <c r="A194" s="151"/>
      <c r="B194" s="190"/>
      <c r="C194" s="211" t="s">
        <v>445</v>
      </c>
      <c r="D194" s="211" t="s">
        <v>422</v>
      </c>
      <c r="E194" s="211" t="s">
        <v>424</v>
      </c>
      <c r="F194" s="212" t="s">
        <v>200</v>
      </c>
      <c r="G194" s="241"/>
      <c r="H194" s="242">
        <v>0</v>
      </c>
      <c r="I194" s="243"/>
      <c r="J194" s="242">
        <v>0</v>
      </c>
      <c r="K194" s="243"/>
      <c r="L194" s="242">
        <v>600</v>
      </c>
      <c r="M194" s="243"/>
      <c r="N194" s="244">
        <v>600</v>
      </c>
    </row>
    <row r="195" spans="1:14" ht="38.25" x14ac:dyDescent="0.25">
      <c r="A195" s="151"/>
      <c r="B195" s="190"/>
      <c r="C195" s="211" t="s">
        <v>446</v>
      </c>
      <c r="D195" s="211" t="s">
        <v>422</v>
      </c>
      <c r="E195" s="211" t="s">
        <v>428</v>
      </c>
      <c r="F195" s="212" t="s">
        <v>289</v>
      </c>
      <c r="G195" s="241"/>
      <c r="H195" s="242">
        <v>0</v>
      </c>
      <c r="I195" s="243"/>
      <c r="J195" s="242">
        <v>0</v>
      </c>
      <c r="K195" s="243"/>
      <c r="L195" s="242">
        <v>0</v>
      </c>
      <c r="M195" s="243"/>
      <c r="N195" s="244">
        <v>3898.24</v>
      </c>
    </row>
    <row r="196" spans="1:14" ht="38.25" x14ac:dyDescent="0.25">
      <c r="A196" s="151"/>
      <c r="B196" s="190"/>
      <c r="C196" s="191" t="s">
        <v>447</v>
      </c>
      <c r="D196" s="191" t="s">
        <v>422</v>
      </c>
      <c r="E196" s="191" t="s">
        <v>428</v>
      </c>
      <c r="F196" s="195" t="s">
        <v>193</v>
      </c>
      <c r="G196" s="231"/>
      <c r="H196" s="235">
        <v>5642.82</v>
      </c>
      <c r="I196" s="233"/>
      <c r="J196" s="235">
        <v>14549.47</v>
      </c>
      <c r="K196" s="233"/>
      <c r="L196" s="235">
        <v>20192.29</v>
      </c>
      <c r="M196" s="233"/>
      <c r="N196" s="237">
        <v>25835.11</v>
      </c>
    </row>
    <row r="197" spans="1:14" x14ac:dyDescent="0.25">
      <c r="A197" s="151" t="s">
        <v>71</v>
      </c>
      <c r="B197" s="150" t="s">
        <v>70</v>
      </c>
      <c r="C197" s="192"/>
      <c r="D197" s="192"/>
      <c r="E197" s="192"/>
      <c r="F197" s="247"/>
      <c r="G197" s="83"/>
      <c r="H197" s="85"/>
      <c r="I197" s="85"/>
      <c r="J197" s="85"/>
      <c r="K197" s="85"/>
      <c r="L197" s="85"/>
      <c r="M197" s="85"/>
      <c r="N197" s="87"/>
    </row>
    <row r="198" spans="1:14" x14ac:dyDescent="0.25">
      <c r="A198" s="151" t="s">
        <v>72</v>
      </c>
      <c r="B198" s="150" t="s">
        <v>12</v>
      </c>
      <c r="C198" s="152"/>
      <c r="D198" s="152"/>
      <c r="E198" s="152"/>
      <c r="F198" s="165"/>
      <c r="G198" s="166"/>
      <c r="H198" s="167"/>
      <c r="I198" s="167"/>
      <c r="J198" s="167"/>
      <c r="K198" s="167"/>
      <c r="L198" s="167"/>
      <c r="M198" s="167"/>
      <c r="N198" s="168"/>
    </row>
    <row r="199" spans="1:14" x14ac:dyDescent="0.25">
      <c r="A199" s="151" t="s">
        <v>74</v>
      </c>
      <c r="B199" s="150" t="s">
        <v>73</v>
      </c>
      <c r="C199" s="203"/>
      <c r="D199" s="203"/>
      <c r="E199" s="203"/>
      <c r="F199" s="262"/>
      <c r="G199" s="166"/>
      <c r="H199" s="167">
        <f>SUM(H200:H202)</f>
        <v>0</v>
      </c>
      <c r="I199" s="167">
        <v>1787.05</v>
      </c>
      <c r="J199" s="167">
        <f>SUM(J200:J202)</f>
        <v>0</v>
      </c>
      <c r="K199" s="167">
        <v>1787.05</v>
      </c>
      <c r="L199" s="167">
        <f>SUM(L200:L202)</f>
        <v>1162.8499999999999</v>
      </c>
      <c r="M199" s="167">
        <v>3422.42</v>
      </c>
      <c r="N199" s="168">
        <f>SUM(N200:N202)</f>
        <v>7483.74</v>
      </c>
    </row>
    <row r="200" spans="1:14" ht="38.25" x14ac:dyDescent="0.25">
      <c r="A200" s="151"/>
      <c r="B200" s="190"/>
      <c r="C200" s="204" t="s">
        <v>448</v>
      </c>
      <c r="D200" s="204" t="s">
        <v>449</v>
      </c>
      <c r="E200" s="204" t="s">
        <v>203</v>
      </c>
      <c r="F200" s="206" t="s">
        <v>289</v>
      </c>
      <c r="G200" s="251"/>
      <c r="H200" s="256">
        <v>0</v>
      </c>
      <c r="I200" s="253"/>
      <c r="J200" s="256">
        <v>0</v>
      </c>
      <c r="K200" s="253"/>
      <c r="L200" s="256">
        <v>0</v>
      </c>
      <c r="M200" s="253"/>
      <c r="N200" s="257">
        <v>5190.18</v>
      </c>
    </row>
    <row r="201" spans="1:14" ht="38.25" x14ac:dyDescent="0.25">
      <c r="A201" s="151"/>
      <c r="B201" s="190"/>
      <c r="C201" s="211" t="s">
        <v>450</v>
      </c>
      <c r="D201" s="211" t="s">
        <v>449</v>
      </c>
      <c r="E201" s="211" t="s">
        <v>203</v>
      </c>
      <c r="F201" s="212" t="s">
        <v>289</v>
      </c>
      <c r="G201" s="258"/>
      <c r="H201" s="259">
        <v>0</v>
      </c>
      <c r="I201" s="260"/>
      <c r="J201" s="259">
        <v>0</v>
      </c>
      <c r="K201" s="260"/>
      <c r="L201" s="259">
        <v>774.98</v>
      </c>
      <c r="M201" s="260"/>
      <c r="N201" s="261">
        <v>1528.07</v>
      </c>
    </row>
    <row r="202" spans="1:14" ht="38.25" x14ac:dyDescent="0.25">
      <c r="A202" s="151"/>
      <c r="B202" s="190"/>
      <c r="C202" s="191" t="s">
        <v>451</v>
      </c>
      <c r="D202" s="191" t="s">
        <v>449</v>
      </c>
      <c r="E202" s="191" t="s">
        <v>203</v>
      </c>
      <c r="F202" s="195" t="s">
        <v>289</v>
      </c>
      <c r="G202" s="250"/>
      <c r="H202" s="254">
        <v>0</v>
      </c>
      <c r="I202" s="252"/>
      <c r="J202" s="254">
        <v>0</v>
      </c>
      <c r="K202" s="252"/>
      <c r="L202" s="254">
        <v>387.87</v>
      </c>
      <c r="M202" s="252"/>
      <c r="N202" s="255">
        <v>765.49</v>
      </c>
    </row>
    <row r="203" spans="1:14" x14ac:dyDescent="0.25">
      <c r="A203" s="151" t="s">
        <v>76</v>
      </c>
      <c r="B203" s="150" t="s">
        <v>75</v>
      </c>
      <c r="C203" s="192"/>
      <c r="D203" s="192"/>
      <c r="E203" s="192"/>
      <c r="F203" s="247"/>
      <c r="G203" s="83"/>
      <c r="H203" s="85"/>
      <c r="I203" s="85"/>
      <c r="J203" s="85"/>
      <c r="K203" s="85"/>
      <c r="L203" s="85"/>
      <c r="M203" s="85"/>
      <c r="N203" s="87"/>
    </row>
    <row r="204" spans="1:14" x14ac:dyDescent="0.25">
      <c r="A204" s="151" t="s">
        <v>78</v>
      </c>
      <c r="B204" s="150" t="s">
        <v>77</v>
      </c>
      <c r="C204" s="203"/>
      <c r="D204" s="203"/>
      <c r="E204" s="203"/>
      <c r="F204" s="262"/>
      <c r="G204" s="83"/>
      <c r="H204" s="85">
        <f>SUM(H205:H206)</f>
        <v>0</v>
      </c>
      <c r="I204" s="85">
        <v>693.69</v>
      </c>
      <c r="J204" s="85">
        <f>SUM(J205:J206)</f>
        <v>1197.04</v>
      </c>
      <c r="K204" s="85">
        <v>693.69</v>
      </c>
      <c r="L204" s="85">
        <f>SUM(L205:L206)</f>
        <v>1197.04</v>
      </c>
      <c r="M204" s="85">
        <v>723.69</v>
      </c>
      <c r="N204" s="87">
        <f>SUM(N205:N206)</f>
        <v>1454.8400000000001</v>
      </c>
    </row>
    <row r="205" spans="1:14" ht="25.5" x14ac:dyDescent="0.25">
      <c r="A205" s="151"/>
      <c r="B205" s="190"/>
      <c r="C205" s="204" t="s">
        <v>452</v>
      </c>
      <c r="D205" s="204" t="s">
        <v>453</v>
      </c>
      <c r="E205" s="204" t="s">
        <v>454</v>
      </c>
      <c r="F205" s="206" t="s">
        <v>200</v>
      </c>
      <c r="G205" s="232"/>
      <c r="H205" s="239">
        <v>0</v>
      </c>
      <c r="I205" s="234"/>
      <c r="J205" s="239">
        <v>952.38</v>
      </c>
      <c r="K205" s="234"/>
      <c r="L205" s="239">
        <v>952.38</v>
      </c>
      <c r="M205" s="234"/>
      <c r="N205" s="240">
        <v>1210.18</v>
      </c>
    </row>
    <row r="206" spans="1:14" ht="25.5" x14ac:dyDescent="0.25">
      <c r="A206" s="151"/>
      <c r="B206" s="190"/>
      <c r="C206" s="191" t="s">
        <v>455</v>
      </c>
      <c r="D206" s="191" t="s">
        <v>453</v>
      </c>
      <c r="E206" s="191" t="s">
        <v>454</v>
      </c>
      <c r="F206" s="195" t="s">
        <v>200</v>
      </c>
      <c r="G206" s="231"/>
      <c r="H206" s="235">
        <v>0</v>
      </c>
      <c r="I206" s="233"/>
      <c r="J206" s="235">
        <v>244.66</v>
      </c>
      <c r="K206" s="233"/>
      <c r="L206" s="235">
        <v>244.66</v>
      </c>
      <c r="M206" s="233"/>
      <c r="N206" s="237">
        <v>244.66</v>
      </c>
    </row>
    <row r="207" spans="1:14" x14ac:dyDescent="0.25">
      <c r="A207" s="151" t="s">
        <v>80</v>
      </c>
      <c r="B207" s="150" t="s">
        <v>79</v>
      </c>
      <c r="C207" s="193"/>
      <c r="D207" s="193"/>
      <c r="E207" s="193"/>
      <c r="F207" s="249"/>
      <c r="G207" s="83">
        <v>225</v>
      </c>
      <c r="H207" s="85">
        <f>SUM(H208:H210)</f>
        <v>0</v>
      </c>
      <c r="I207" s="85">
        <v>885.13</v>
      </c>
      <c r="J207" s="85">
        <f>SUM(J208:J210)</f>
        <v>1617.39</v>
      </c>
      <c r="K207" s="85">
        <v>1918.48</v>
      </c>
      <c r="L207" s="85">
        <f>SUM(L208:L210)</f>
        <v>2772.8</v>
      </c>
      <c r="M207" s="85">
        <v>15804.17</v>
      </c>
      <c r="N207" s="87">
        <f>SUM(N208:N210)</f>
        <v>18235.96</v>
      </c>
    </row>
    <row r="208" spans="1:14" ht="25.5" x14ac:dyDescent="0.25">
      <c r="A208" s="151"/>
      <c r="B208" s="190"/>
      <c r="C208" s="204" t="s">
        <v>456</v>
      </c>
      <c r="D208" s="204" t="s">
        <v>457</v>
      </c>
      <c r="E208" s="204" t="s">
        <v>203</v>
      </c>
      <c r="F208" s="206" t="s">
        <v>193</v>
      </c>
      <c r="G208" s="232"/>
      <c r="H208" s="239">
        <v>0</v>
      </c>
      <c r="I208" s="234"/>
      <c r="J208" s="239">
        <v>1617.39</v>
      </c>
      <c r="K208" s="234"/>
      <c r="L208" s="239">
        <v>1617.39</v>
      </c>
      <c r="M208" s="234"/>
      <c r="N208" s="240">
        <v>15238</v>
      </c>
    </row>
    <row r="209" spans="1:14" ht="25.5" x14ac:dyDescent="0.25">
      <c r="A209" s="151"/>
      <c r="B209" s="190"/>
      <c r="C209" s="211" t="s">
        <v>458</v>
      </c>
      <c r="D209" s="211" t="s">
        <v>459</v>
      </c>
      <c r="E209" s="211" t="s">
        <v>460</v>
      </c>
      <c r="F209" s="212" t="s">
        <v>200</v>
      </c>
      <c r="G209" s="241"/>
      <c r="H209" s="242">
        <v>0</v>
      </c>
      <c r="I209" s="243"/>
      <c r="J209" s="242">
        <v>0</v>
      </c>
      <c r="K209" s="243"/>
      <c r="L209" s="242">
        <v>1155.4100000000001</v>
      </c>
      <c r="M209" s="243"/>
      <c r="N209" s="244">
        <v>2000</v>
      </c>
    </row>
    <row r="210" spans="1:14" ht="25.5" x14ac:dyDescent="0.25">
      <c r="A210" s="151"/>
      <c r="B210" s="190"/>
      <c r="C210" s="191" t="s">
        <v>461</v>
      </c>
      <c r="D210" s="191" t="s">
        <v>462</v>
      </c>
      <c r="E210" s="191" t="s">
        <v>463</v>
      </c>
      <c r="F210" s="195" t="s">
        <v>200</v>
      </c>
      <c r="G210" s="231"/>
      <c r="H210" s="235">
        <v>0</v>
      </c>
      <c r="I210" s="233"/>
      <c r="J210" s="235">
        <v>0</v>
      </c>
      <c r="K210" s="233"/>
      <c r="L210" s="235">
        <v>0</v>
      </c>
      <c r="M210" s="233"/>
      <c r="N210" s="237">
        <v>997.96</v>
      </c>
    </row>
    <row r="211" spans="1:14" x14ac:dyDescent="0.25">
      <c r="A211" s="154" t="s">
        <v>62</v>
      </c>
      <c r="B211" s="156" t="s">
        <v>127</v>
      </c>
      <c r="C211" s="192"/>
      <c r="D211" s="192"/>
      <c r="E211" s="192"/>
      <c r="F211" s="247"/>
      <c r="G211" s="75">
        <f>SUM(G115:G207)</f>
        <v>117058.34000000001</v>
      </c>
      <c r="H211" s="76">
        <f>SUM(H207,H204,H203,H199,H198,H197,H180,H134,H127,H115)</f>
        <v>139138.57999999999</v>
      </c>
      <c r="I211" s="76">
        <f>SUM(I207,I204,I203,I199,I198,I197,I180,I134,I127,I115)</f>
        <v>257468.01</v>
      </c>
      <c r="J211" s="76">
        <f>SUM(J207,J204,J203,J199,J198,J197,J180,J134,J127,J115)</f>
        <v>270328.11999999994</v>
      </c>
      <c r="K211" s="76">
        <f>SUM(K207,K204,K203,K199,K198,K197,K180,K134,K127,K115)</f>
        <v>389286.25</v>
      </c>
      <c r="L211" s="76">
        <f>SUM(L207,L204,L203,L199,L198,L197,L180,L134,L127,L115)</f>
        <v>406058.11999999994</v>
      </c>
      <c r="M211" s="76">
        <f>SUM(M115:M207)</f>
        <v>523477.17</v>
      </c>
      <c r="N211" s="77">
        <f>SUM(N207,N204,N203,N199,N198,N197,N180,N134,N127,N115)</f>
        <v>607572.62000000011</v>
      </c>
    </row>
    <row r="212" spans="1:14" x14ac:dyDescent="0.25">
      <c r="A212" s="151" t="s">
        <v>83</v>
      </c>
      <c r="B212" s="150" t="s">
        <v>82</v>
      </c>
      <c r="C212" s="152"/>
      <c r="D212" s="152"/>
      <c r="E212" s="152"/>
      <c r="F212" s="165"/>
      <c r="G212" s="71"/>
      <c r="H212" s="73"/>
      <c r="I212" s="85"/>
      <c r="J212" s="85"/>
      <c r="K212" s="85"/>
      <c r="L212" s="85"/>
      <c r="M212" s="85"/>
      <c r="N212" s="169"/>
    </row>
    <row r="213" spans="1:14" x14ac:dyDescent="0.25">
      <c r="A213" s="151" t="s">
        <v>85</v>
      </c>
      <c r="B213" s="150" t="s">
        <v>84</v>
      </c>
      <c r="C213" s="203"/>
      <c r="D213" s="203"/>
      <c r="E213" s="203"/>
      <c r="F213" s="262"/>
      <c r="G213" s="166">
        <v>31832.75</v>
      </c>
      <c r="H213" s="167">
        <f>SUM(H214:H235)</f>
        <v>285158.28000000003</v>
      </c>
      <c r="I213" s="167">
        <v>153902.56</v>
      </c>
      <c r="J213" s="167">
        <f>SUM(J214:J235)</f>
        <v>367753.04000000004</v>
      </c>
      <c r="K213" s="167">
        <v>216264.19</v>
      </c>
      <c r="L213" s="167">
        <f>SUM(L214:L235)</f>
        <v>502841.95999999996</v>
      </c>
      <c r="M213" s="167">
        <v>269304.34999999998</v>
      </c>
      <c r="N213" s="168">
        <f>SUM(N214:N235)</f>
        <v>583950.79</v>
      </c>
    </row>
    <row r="214" spans="1:14" ht="25.5" x14ac:dyDescent="0.25">
      <c r="A214" s="151"/>
      <c r="B214" s="190"/>
      <c r="C214" s="204" t="s">
        <v>464</v>
      </c>
      <c r="D214" s="204" t="s">
        <v>465</v>
      </c>
      <c r="E214" s="204" t="s">
        <v>466</v>
      </c>
      <c r="F214" s="206" t="s">
        <v>289</v>
      </c>
      <c r="G214" s="251"/>
      <c r="H214" s="256">
        <v>0</v>
      </c>
      <c r="I214" s="253"/>
      <c r="J214" s="256">
        <v>341.6</v>
      </c>
      <c r="K214" s="253"/>
      <c r="L214" s="256">
        <v>341.6</v>
      </c>
      <c r="M214" s="253"/>
      <c r="N214" s="257">
        <v>521.6</v>
      </c>
    </row>
    <row r="215" spans="1:14" ht="25.5" x14ac:dyDescent="0.25">
      <c r="A215" s="151"/>
      <c r="B215" s="190"/>
      <c r="C215" s="211" t="s">
        <v>467</v>
      </c>
      <c r="D215" s="211" t="s">
        <v>468</v>
      </c>
      <c r="E215" s="211" t="s">
        <v>469</v>
      </c>
      <c r="F215" s="212" t="s">
        <v>212</v>
      </c>
      <c r="G215" s="258"/>
      <c r="H215" s="259">
        <v>0</v>
      </c>
      <c r="I215" s="260"/>
      <c r="J215" s="259">
        <v>0</v>
      </c>
      <c r="K215" s="260"/>
      <c r="L215" s="259">
        <v>0</v>
      </c>
      <c r="M215" s="260"/>
      <c r="N215" s="261">
        <v>1135.96</v>
      </c>
    </row>
    <row r="216" spans="1:14" ht="38.25" x14ac:dyDescent="0.25">
      <c r="A216" s="151"/>
      <c r="B216" s="190"/>
      <c r="C216" s="211" t="s">
        <v>470</v>
      </c>
      <c r="D216" s="211" t="s">
        <v>471</v>
      </c>
      <c r="E216" s="211" t="s">
        <v>472</v>
      </c>
      <c r="F216" s="212" t="s">
        <v>212</v>
      </c>
      <c r="G216" s="258"/>
      <c r="H216" s="259">
        <v>3892</v>
      </c>
      <c r="I216" s="260"/>
      <c r="J216" s="259">
        <v>3892</v>
      </c>
      <c r="K216" s="260"/>
      <c r="L216" s="259">
        <v>3892</v>
      </c>
      <c r="M216" s="260"/>
      <c r="N216" s="261">
        <v>3892</v>
      </c>
    </row>
    <row r="217" spans="1:14" ht="25.5" x14ac:dyDescent="0.25">
      <c r="A217" s="151"/>
      <c r="B217" s="190"/>
      <c r="C217" s="211" t="s">
        <v>473</v>
      </c>
      <c r="D217" s="211" t="s">
        <v>471</v>
      </c>
      <c r="E217" s="211" t="s">
        <v>472</v>
      </c>
      <c r="F217" s="212" t="s">
        <v>212</v>
      </c>
      <c r="G217" s="258"/>
      <c r="H217" s="259">
        <v>0</v>
      </c>
      <c r="I217" s="260"/>
      <c r="J217" s="259">
        <v>0</v>
      </c>
      <c r="K217" s="260"/>
      <c r="L217" s="259">
        <v>0</v>
      </c>
      <c r="M217" s="260"/>
      <c r="N217" s="261">
        <v>2702</v>
      </c>
    </row>
    <row r="218" spans="1:14" ht="25.5" x14ac:dyDescent="0.25">
      <c r="A218" s="151"/>
      <c r="B218" s="190"/>
      <c r="C218" s="211" t="s">
        <v>474</v>
      </c>
      <c r="D218" s="211" t="s">
        <v>471</v>
      </c>
      <c r="E218" s="211" t="s">
        <v>472</v>
      </c>
      <c r="F218" s="212" t="s">
        <v>212</v>
      </c>
      <c r="G218" s="258"/>
      <c r="H218" s="259">
        <v>0</v>
      </c>
      <c r="I218" s="260"/>
      <c r="J218" s="259">
        <v>0</v>
      </c>
      <c r="K218" s="260"/>
      <c r="L218" s="259">
        <v>0</v>
      </c>
      <c r="M218" s="260"/>
      <c r="N218" s="261">
        <v>8881.6</v>
      </c>
    </row>
    <row r="219" spans="1:14" ht="25.5" x14ac:dyDescent="0.25">
      <c r="A219" s="151"/>
      <c r="B219" s="190"/>
      <c r="C219" s="211" t="s">
        <v>475</v>
      </c>
      <c r="D219" s="211" t="s">
        <v>476</v>
      </c>
      <c r="E219" s="211" t="s">
        <v>477</v>
      </c>
      <c r="F219" s="212" t="s">
        <v>212</v>
      </c>
      <c r="G219" s="258"/>
      <c r="H219" s="259">
        <v>0</v>
      </c>
      <c r="I219" s="260"/>
      <c r="J219" s="259">
        <v>0</v>
      </c>
      <c r="K219" s="260"/>
      <c r="L219" s="259">
        <v>0</v>
      </c>
      <c r="M219" s="260"/>
      <c r="N219" s="261">
        <v>9262.24</v>
      </c>
    </row>
    <row r="220" spans="1:14" ht="38.25" x14ac:dyDescent="0.25">
      <c r="A220" s="151"/>
      <c r="B220" s="190"/>
      <c r="C220" s="211" t="s">
        <v>478</v>
      </c>
      <c r="D220" s="211" t="s">
        <v>479</v>
      </c>
      <c r="E220" s="211" t="s">
        <v>480</v>
      </c>
      <c r="F220" s="212" t="s">
        <v>212</v>
      </c>
      <c r="G220" s="258"/>
      <c r="H220" s="259">
        <v>0</v>
      </c>
      <c r="I220" s="260"/>
      <c r="J220" s="259">
        <v>8906</v>
      </c>
      <c r="K220" s="260"/>
      <c r="L220" s="259">
        <v>23546</v>
      </c>
      <c r="M220" s="260"/>
      <c r="N220" s="261">
        <v>23546</v>
      </c>
    </row>
    <row r="221" spans="1:14" ht="38.25" x14ac:dyDescent="0.25">
      <c r="A221" s="151"/>
      <c r="B221" s="190"/>
      <c r="C221" s="211" t="s">
        <v>481</v>
      </c>
      <c r="D221" s="211" t="s">
        <v>479</v>
      </c>
      <c r="E221" s="211" t="s">
        <v>480</v>
      </c>
      <c r="F221" s="212" t="s">
        <v>212</v>
      </c>
      <c r="G221" s="258"/>
      <c r="H221" s="259">
        <v>0</v>
      </c>
      <c r="I221" s="260"/>
      <c r="J221" s="259">
        <v>2196</v>
      </c>
      <c r="K221" s="260"/>
      <c r="L221" s="259">
        <v>8296</v>
      </c>
      <c r="M221" s="260"/>
      <c r="N221" s="261">
        <v>8296</v>
      </c>
    </row>
    <row r="222" spans="1:14" ht="63.75" x14ac:dyDescent="0.25">
      <c r="A222" s="151"/>
      <c r="B222" s="190"/>
      <c r="C222" s="211" t="s">
        <v>482</v>
      </c>
      <c r="D222" s="211" t="s">
        <v>479</v>
      </c>
      <c r="E222" s="211" t="s">
        <v>480</v>
      </c>
      <c r="F222" s="212" t="s">
        <v>212</v>
      </c>
      <c r="G222" s="258"/>
      <c r="H222" s="259">
        <v>0</v>
      </c>
      <c r="I222" s="260"/>
      <c r="J222" s="259">
        <v>0</v>
      </c>
      <c r="K222" s="260"/>
      <c r="L222" s="259">
        <v>0</v>
      </c>
      <c r="M222" s="260"/>
      <c r="N222" s="261">
        <v>1220</v>
      </c>
    </row>
    <row r="223" spans="1:14" ht="25.5" x14ac:dyDescent="0.25">
      <c r="A223" s="151"/>
      <c r="B223" s="190"/>
      <c r="C223" s="211" t="s">
        <v>483</v>
      </c>
      <c r="D223" s="211" t="s">
        <v>479</v>
      </c>
      <c r="E223" s="211" t="s">
        <v>203</v>
      </c>
      <c r="F223" s="212" t="s">
        <v>212</v>
      </c>
      <c r="G223" s="258"/>
      <c r="H223" s="259">
        <v>0</v>
      </c>
      <c r="I223" s="260"/>
      <c r="J223" s="259">
        <v>0</v>
      </c>
      <c r="K223" s="260"/>
      <c r="L223" s="259">
        <v>2684</v>
      </c>
      <c r="M223" s="260"/>
      <c r="N223" s="261">
        <v>2684</v>
      </c>
    </row>
    <row r="224" spans="1:14" ht="38.25" x14ac:dyDescent="0.25">
      <c r="A224" s="151"/>
      <c r="B224" s="190"/>
      <c r="C224" s="211" t="s">
        <v>484</v>
      </c>
      <c r="D224" s="211" t="s">
        <v>471</v>
      </c>
      <c r="E224" s="211" t="s">
        <v>485</v>
      </c>
      <c r="F224" s="212" t="s">
        <v>212</v>
      </c>
      <c r="G224" s="258"/>
      <c r="H224" s="259">
        <v>0</v>
      </c>
      <c r="I224" s="260"/>
      <c r="J224" s="259">
        <v>0</v>
      </c>
      <c r="K224" s="260"/>
      <c r="L224" s="259">
        <v>0</v>
      </c>
      <c r="M224" s="260"/>
      <c r="N224" s="261">
        <v>16470</v>
      </c>
    </row>
    <row r="225" spans="1:14" ht="38.25" x14ac:dyDescent="0.25">
      <c r="A225" s="151"/>
      <c r="B225" s="190"/>
      <c r="C225" s="211" t="s">
        <v>486</v>
      </c>
      <c r="D225" s="211" t="s">
        <v>471</v>
      </c>
      <c r="E225" s="211" t="s">
        <v>485</v>
      </c>
      <c r="F225" s="212" t="s">
        <v>212</v>
      </c>
      <c r="G225" s="258"/>
      <c r="H225" s="259">
        <v>153046.65</v>
      </c>
      <c r="I225" s="260"/>
      <c r="J225" s="259">
        <v>153046.65</v>
      </c>
      <c r="K225" s="260"/>
      <c r="L225" s="259">
        <v>153046.65</v>
      </c>
      <c r="M225" s="260"/>
      <c r="N225" s="261">
        <v>155084.37</v>
      </c>
    </row>
    <row r="226" spans="1:14" ht="38.25" x14ac:dyDescent="0.25">
      <c r="A226" s="151"/>
      <c r="B226" s="190"/>
      <c r="C226" s="211" t="s">
        <v>487</v>
      </c>
      <c r="D226" s="211" t="s">
        <v>471</v>
      </c>
      <c r="E226" s="211" t="s">
        <v>485</v>
      </c>
      <c r="F226" s="212" t="s">
        <v>212</v>
      </c>
      <c r="G226" s="258"/>
      <c r="H226" s="259">
        <v>48808.79</v>
      </c>
      <c r="I226" s="260"/>
      <c r="J226" s="259">
        <v>48808.79</v>
      </c>
      <c r="K226" s="260"/>
      <c r="L226" s="259">
        <v>48808.79</v>
      </c>
      <c r="M226" s="260"/>
      <c r="N226" s="261">
        <v>48808.79</v>
      </c>
    </row>
    <row r="227" spans="1:14" ht="25.5" x14ac:dyDescent="0.25">
      <c r="A227" s="151"/>
      <c r="B227" s="190"/>
      <c r="C227" s="211" t="s">
        <v>488</v>
      </c>
      <c r="D227" s="211" t="s">
        <v>489</v>
      </c>
      <c r="E227" s="211" t="s">
        <v>490</v>
      </c>
      <c r="F227" s="212" t="s">
        <v>212</v>
      </c>
      <c r="G227" s="258"/>
      <c r="H227" s="259">
        <v>0</v>
      </c>
      <c r="I227" s="260"/>
      <c r="J227" s="259">
        <v>58611.15</v>
      </c>
      <c r="K227" s="260"/>
      <c r="L227" s="259">
        <v>58611.15</v>
      </c>
      <c r="M227" s="260"/>
      <c r="N227" s="261">
        <v>91431.46</v>
      </c>
    </row>
    <row r="228" spans="1:14" ht="63.75" x14ac:dyDescent="0.25">
      <c r="A228" s="151"/>
      <c r="B228" s="190"/>
      <c r="C228" s="211" t="s">
        <v>491</v>
      </c>
      <c r="D228" s="211" t="s">
        <v>489</v>
      </c>
      <c r="E228" s="211" t="s">
        <v>492</v>
      </c>
      <c r="F228" s="212" t="s">
        <v>212</v>
      </c>
      <c r="G228" s="258"/>
      <c r="H228" s="259">
        <v>0</v>
      </c>
      <c r="I228" s="260"/>
      <c r="J228" s="259">
        <v>1000.01</v>
      </c>
      <c r="K228" s="260"/>
      <c r="L228" s="259">
        <v>11450.01</v>
      </c>
      <c r="M228" s="260"/>
      <c r="N228" s="261">
        <v>11450.01</v>
      </c>
    </row>
    <row r="229" spans="1:14" ht="38.25" x14ac:dyDescent="0.25">
      <c r="A229" s="151"/>
      <c r="B229" s="190"/>
      <c r="C229" s="211" t="s">
        <v>493</v>
      </c>
      <c r="D229" s="211" t="s">
        <v>489</v>
      </c>
      <c r="E229" s="211" t="s">
        <v>490</v>
      </c>
      <c r="F229" s="212" t="s">
        <v>212</v>
      </c>
      <c r="G229" s="258"/>
      <c r="H229" s="259">
        <v>0</v>
      </c>
      <c r="I229" s="260"/>
      <c r="J229" s="259">
        <v>0</v>
      </c>
      <c r="K229" s="260"/>
      <c r="L229" s="259">
        <v>22550</v>
      </c>
      <c r="M229" s="260"/>
      <c r="N229" s="261">
        <v>22550</v>
      </c>
    </row>
    <row r="230" spans="1:14" ht="25.5" x14ac:dyDescent="0.25">
      <c r="A230" s="151"/>
      <c r="B230" s="190"/>
      <c r="C230" s="211" t="s">
        <v>494</v>
      </c>
      <c r="D230" s="211" t="s">
        <v>476</v>
      </c>
      <c r="E230" s="211" t="s">
        <v>477</v>
      </c>
      <c r="F230" s="212" t="s">
        <v>212</v>
      </c>
      <c r="G230" s="258"/>
      <c r="H230" s="259">
        <v>0</v>
      </c>
      <c r="I230" s="260"/>
      <c r="J230" s="259">
        <v>0</v>
      </c>
      <c r="K230" s="260"/>
      <c r="L230" s="259">
        <v>0</v>
      </c>
      <c r="M230" s="260"/>
      <c r="N230" s="261">
        <v>5200</v>
      </c>
    </row>
    <row r="231" spans="1:14" ht="25.5" x14ac:dyDescent="0.25">
      <c r="A231" s="151"/>
      <c r="B231" s="190"/>
      <c r="C231" s="211" t="s">
        <v>495</v>
      </c>
      <c r="D231" s="211" t="s">
        <v>496</v>
      </c>
      <c r="E231" s="211" t="s">
        <v>497</v>
      </c>
      <c r="F231" s="212" t="s">
        <v>212</v>
      </c>
      <c r="G231" s="258"/>
      <c r="H231" s="259">
        <v>0</v>
      </c>
      <c r="I231" s="260"/>
      <c r="J231" s="259">
        <v>0</v>
      </c>
      <c r="K231" s="260"/>
      <c r="L231" s="259">
        <v>1553.6</v>
      </c>
      <c r="M231" s="260"/>
      <c r="N231" s="261">
        <v>2752.6</v>
      </c>
    </row>
    <row r="232" spans="1:14" ht="25.5" x14ac:dyDescent="0.25">
      <c r="A232" s="151"/>
      <c r="B232" s="190"/>
      <c r="C232" s="211" t="s">
        <v>498</v>
      </c>
      <c r="D232" s="211" t="s">
        <v>499</v>
      </c>
      <c r="E232" s="211" t="s">
        <v>500</v>
      </c>
      <c r="F232" s="212" t="s">
        <v>212</v>
      </c>
      <c r="G232" s="258"/>
      <c r="H232" s="259">
        <v>1430</v>
      </c>
      <c r="I232" s="260"/>
      <c r="J232" s="259">
        <v>1430</v>
      </c>
      <c r="K232" s="260"/>
      <c r="L232" s="259">
        <v>1430</v>
      </c>
      <c r="M232" s="260"/>
      <c r="N232" s="261">
        <v>1430</v>
      </c>
    </row>
    <row r="233" spans="1:14" ht="38.25" x14ac:dyDescent="0.25">
      <c r="A233" s="151"/>
      <c r="B233" s="190"/>
      <c r="C233" s="211" t="s">
        <v>501</v>
      </c>
      <c r="D233" s="211" t="s">
        <v>468</v>
      </c>
      <c r="E233" s="211" t="s">
        <v>203</v>
      </c>
      <c r="F233" s="212" t="s">
        <v>212</v>
      </c>
      <c r="G233" s="258"/>
      <c r="H233" s="259">
        <v>0</v>
      </c>
      <c r="I233" s="260"/>
      <c r="J233" s="259">
        <v>5490</v>
      </c>
      <c r="K233" s="260"/>
      <c r="L233" s="259">
        <v>82601.320000000007</v>
      </c>
      <c r="M233" s="260"/>
      <c r="N233" s="261">
        <v>82601.320000000007</v>
      </c>
    </row>
    <row r="234" spans="1:14" ht="25.5" x14ac:dyDescent="0.25">
      <c r="A234" s="151"/>
      <c r="B234" s="190"/>
      <c r="C234" s="211" t="s">
        <v>502</v>
      </c>
      <c r="D234" s="211" t="s">
        <v>471</v>
      </c>
      <c r="E234" s="211" t="s">
        <v>203</v>
      </c>
      <c r="F234" s="212" t="s">
        <v>212</v>
      </c>
      <c r="G234" s="258"/>
      <c r="H234" s="259">
        <v>52470.84</v>
      </c>
      <c r="I234" s="260"/>
      <c r="J234" s="259">
        <v>58520.84</v>
      </c>
      <c r="K234" s="260"/>
      <c r="L234" s="259">
        <v>58520.84</v>
      </c>
      <c r="M234" s="260"/>
      <c r="N234" s="261">
        <v>58520.84</v>
      </c>
    </row>
    <row r="235" spans="1:14" ht="38.25" x14ac:dyDescent="0.25">
      <c r="A235" s="151"/>
      <c r="B235" s="190"/>
      <c r="C235" s="191" t="s">
        <v>503</v>
      </c>
      <c r="D235" s="191" t="s">
        <v>471</v>
      </c>
      <c r="E235" s="191" t="s">
        <v>504</v>
      </c>
      <c r="F235" s="195" t="s">
        <v>212</v>
      </c>
      <c r="G235" s="250"/>
      <c r="H235" s="254">
        <v>25510</v>
      </c>
      <c r="I235" s="252"/>
      <c r="J235" s="254">
        <v>25510</v>
      </c>
      <c r="K235" s="252"/>
      <c r="L235" s="254">
        <v>25510</v>
      </c>
      <c r="M235" s="252"/>
      <c r="N235" s="255">
        <v>25510</v>
      </c>
    </row>
    <row r="236" spans="1:14" x14ac:dyDescent="0.25">
      <c r="A236" s="151" t="s">
        <v>86</v>
      </c>
      <c r="B236" s="150" t="s">
        <v>0</v>
      </c>
      <c r="C236" s="193"/>
      <c r="D236" s="193"/>
      <c r="E236" s="193"/>
      <c r="F236" s="249"/>
      <c r="G236" s="83"/>
      <c r="H236" s="85">
        <v>0</v>
      </c>
      <c r="I236" s="85"/>
      <c r="J236" s="85">
        <v>0</v>
      </c>
      <c r="K236" s="85"/>
      <c r="L236" s="85">
        <v>0</v>
      </c>
      <c r="M236" s="85"/>
      <c r="N236" s="87">
        <v>16421.32</v>
      </c>
    </row>
    <row r="237" spans="1:14" ht="38.25" x14ac:dyDescent="0.25">
      <c r="A237" s="151"/>
      <c r="B237" s="190"/>
      <c r="C237" s="193" t="s">
        <v>505</v>
      </c>
      <c r="D237" s="193" t="s">
        <v>506</v>
      </c>
      <c r="E237" s="193" t="s">
        <v>507</v>
      </c>
      <c r="F237" s="197" t="s">
        <v>212</v>
      </c>
      <c r="G237" s="83"/>
      <c r="H237" s="236">
        <v>0</v>
      </c>
      <c r="I237" s="85"/>
      <c r="J237" s="236">
        <v>0</v>
      </c>
      <c r="K237" s="85"/>
      <c r="L237" s="236">
        <v>0</v>
      </c>
      <c r="M237" s="85"/>
      <c r="N237" s="238">
        <v>16421.32</v>
      </c>
    </row>
    <row r="238" spans="1:14" x14ac:dyDescent="0.25">
      <c r="A238" s="151" t="s">
        <v>87</v>
      </c>
      <c r="B238" s="150" t="s">
        <v>1</v>
      </c>
      <c r="C238" s="192"/>
      <c r="D238" s="192"/>
      <c r="E238" s="192"/>
      <c r="F238" s="247"/>
      <c r="G238" s="83">
        <v>2810.73</v>
      </c>
      <c r="H238" s="85"/>
      <c r="I238" s="85">
        <v>2810.73</v>
      </c>
      <c r="J238" s="85"/>
      <c r="K238" s="85">
        <v>2810.73</v>
      </c>
      <c r="L238" s="85"/>
      <c r="M238" s="85">
        <v>2810.73</v>
      </c>
      <c r="N238" s="87"/>
    </row>
    <row r="239" spans="1:14" x14ac:dyDescent="0.25">
      <c r="A239" s="151" t="s">
        <v>89</v>
      </c>
      <c r="B239" s="150" t="s">
        <v>88</v>
      </c>
      <c r="C239" s="152"/>
      <c r="D239" s="152"/>
      <c r="E239" s="152"/>
      <c r="F239" s="165"/>
      <c r="G239" s="170"/>
      <c r="H239" s="171"/>
      <c r="I239" s="171">
        <v>5795.88</v>
      </c>
      <c r="J239" s="171"/>
      <c r="K239" s="171">
        <v>5795.88</v>
      </c>
      <c r="L239" s="171"/>
      <c r="M239" s="171">
        <v>84724.91</v>
      </c>
      <c r="N239" s="172"/>
    </row>
    <row r="240" spans="1:14" x14ac:dyDescent="0.25">
      <c r="A240" s="154" t="s">
        <v>81</v>
      </c>
      <c r="B240" s="156" t="s">
        <v>126</v>
      </c>
      <c r="C240" s="152"/>
      <c r="D240" s="152"/>
      <c r="E240" s="152"/>
      <c r="F240" s="165"/>
      <c r="G240" s="75">
        <f>SUM(G212:G239)</f>
        <v>34643.480000000003</v>
      </c>
      <c r="H240" s="76">
        <f>SUM(H239,H238,H236,H213,H212)</f>
        <v>285158.28000000003</v>
      </c>
      <c r="I240" s="76">
        <f>SUM(I212:I239)</f>
        <v>162509.17000000001</v>
      </c>
      <c r="J240" s="76">
        <f>SUM(J239,J238,J236,J213,J212)</f>
        <v>367753.04000000004</v>
      </c>
      <c r="K240" s="76">
        <f>SUM(K212:K239)</f>
        <v>224870.80000000002</v>
      </c>
      <c r="L240" s="76">
        <f>SUM(L239,L238,L236,L213,L212)</f>
        <v>502841.95999999996</v>
      </c>
      <c r="M240" s="76">
        <f>SUM(M212:M239)</f>
        <v>356839.99</v>
      </c>
      <c r="N240" s="77">
        <f>SUM(N239,N238,N236,N213,N212)</f>
        <v>600372.11</v>
      </c>
    </row>
    <row r="241" spans="1:14" x14ac:dyDescent="0.25">
      <c r="A241" s="151" t="s">
        <v>92</v>
      </c>
      <c r="B241" s="150" t="s">
        <v>91</v>
      </c>
      <c r="C241" s="152"/>
      <c r="D241" s="152"/>
      <c r="E241" s="152"/>
      <c r="F241" s="165"/>
      <c r="G241" s="83"/>
      <c r="H241" s="85"/>
      <c r="I241" s="85"/>
      <c r="J241" s="85"/>
      <c r="K241" s="85"/>
      <c r="L241" s="85"/>
      <c r="M241" s="85"/>
      <c r="N241" s="87"/>
    </row>
    <row r="242" spans="1:14" x14ac:dyDescent="0.25">
      <c r="A242" s="151" t="s">
        <v>94</v>
      </c>
      <c r="B242" s="150" t="s">
        <v>93</v>
      </c>
      <c r="C242" s="152"/>
      <c r="D242" s="152"/>
      <c r="E242" s="152"/>
      <c r="F242" s="165"/>
      <c r="G242" s="83"/>
      <c r="H242" s="85"/>
      <c r="I242" s="85"/>
      <c r="J242" s="85"/>
      <c r="K242" s="85"/>
      <c r="L242" s="85"/>
      <c r="M242" s="85"/>
      <c r="N242" s="87"/>
    </row>
    <row r="243" spans="1:14" x14ac:dyDescent="0.25">
      <c r="A243" s="151" t="s">
        <v>96</v>
      </c>
      <c r="B243" s="150" t="s">
        <v>95</v>
      </c>
      <c r="C243" s="152"/>
      <c r="D243" s="152"/>
      <c r="E243" s="152"/>
      <c r="F243" s="165"/>
      <c r="G243" s="83"/>
      <c r="H243" s="85"/>
      <c r="I243" s="85"/>
      <c r="J243" s="85"/>
      <c r="K243" s="85"/>
      <c r="L243" s="85"/>
      <c r="M243" s="85"/>
      <c r="N243" s="87"/>
    </row>
    <row r="244" spans="1:14" x14ac:dyDescent="0.25">
      <c r="A244" s="151" t="s">
        <v>98</v>
      </c>
      <c r="B244" s="150" t="s">
        <v>97</v>
      </c>
      <c r="C244" s="152"/>
      <c r="D244" s="152"/>
      <c r="E244" s="152"/>
      <c r="F244" s="165"/>
      <c r="G244" s="83"/>
      <c r="H244" s="85"/>
      <c r="I244" s="85"/>
      <c r="J244" s="85"/>
      <c r="K244" s="85"/>
      <c r="L244" s="85"/>
      <c r="M244" s="85"/>
      <c r="N244" s="87"/>
    </row>
    <row r="245" spans="1:14" x14ac:dyDescent="0.25">
      <c r="A245" s="154" t="s">
        <v>90</v>
      </c>
      <c r="B245" s="156" t="s">
        <v>125</v>
      </c>
      <c r="C245" s="152"/>
      <c r="D245" s="152"/>
      <c r="E245" s="152"/>
      <c r="F245" s="165"/>
      <c r="G245" s="75">
        <f>SUM(G241:G244)</f>
        <v>0</v>
      </c>
      <c r="H245" s="173">
        <f>SUM(H244,H243,H242,H241)</f>
        <v>0</v>
      </c>
      <c r="I245" s="173">
        <f>SUM(I241:I244)</f>
        <v>0</v>
      </c>
      <c r="J245" s="173">
        <f>SUM(J244,J243,J242,J241)</f>
        <v>0</v>
      </c>
      <c r="K245" s="173">
        <f>SUM(K241:K244)</f>
        <v>0</v>
      </c>
      <c r="L245" s="173">
        <f>SUM(L244,L243,L242,L241)</f>
        <v>0</v>
      </c>
      <c r="M245" s="173">
        <f>SUM(M241:M244)</f>
        <v>0</v>
      </c>
      <c r="N245" s="174">
        <f>SUM(N244,N243,N242,N241)</f>
        <v>0</v>
      </c>
    </row>
    <row r="246" spans="1:14" x14ac:dyDescent="0.25">
      <c r="A246" s="151" t="s">
        <v>101</v>
      </c>
      <c r="B246" s="150" t="s">
        <v>100</v>
      </c>
      <c r="C246" s="152"/>
      <c r="D246" s="152"/>
      <c r="E246" s="152"/>
      <c r="F246" s="165"/>
      <c r="G246" s="83"/>
      <c r="H246" s="85"/>
      <c r="I246" s="85"/>
      <c r="J246" s="85"/>
      <c r="K246" s="85"/>
      <c r="L246" s="85"/>
      <c r="M246" s="85"/>
      <c r="N246" s="87"/>
    </row>
    <row r="247" spans="1:14" x14ac:dyDescent="0.25">
      <c r="A247" s="151" t="s">
        <v>103</v>
      </c>
      <c r="B247" s="150" t="s">
        <v>102</v>
      </c>
      <c r="C247" s="152"/>
      <c r="D247" s="152"/>
      <c r="E247" s="152"/>
      <c r="F247" s="165"/>
      <c r="G247" s="83"/>
      <c r="H247" s="85"/>
      <c r="I247" s="85"/>
      <c r="J247" s="85"/>
      <c r="K247" s="85"/>
      <c r="L247" s="85"/>
      <c r="M247" s="85"/>
      <c r="N247" s="87"/>
    </row>
    <row r="248" spans="1:14" x14ac:dyDescent="0.25">
      <c r="A248" s="151" t="s">
        <v>105</v>
      </c>
      <c r="B248" s="150" t="s">
        <v>104</v>
      </c>
      <c r="C248" s="203"/>
      <c r="D248" s="203"/>
      <c r="E248" s="203"/>
      <c r="F248" s="262"/>
      <c r="G248" s="83"/>
      <c r="H248" s="85">
        <v>0</v>
      </c>
      <c r="I248" s="85">
        <v>13126.76</v>
      </c>
      <c r="J248" s="85">
        <v>0</v>
      </c>
      <c r="K248" s="85">
        <v>13126.76</v>
      </c>
      <c r="L248" s="85">
        <v>2900.26</v>
      </c>
      <c r="M248" s="85">
        <v>26497.01</v>
      </c>
      <c r="N248" s="87">
        <v>10625.88</v>
      </c>
    </row>
    <row r="249" spans="1:14" ht="38.25" x14ac:dyDescent="0.25">
      <c r="A249" s="151"/>
      <c r="B249" s="190"/>
      <c r="C249" s="193" t="s">
        <v>508</v>
      </c>
      <c r="D249" s="193" t="s">
        <v>509</v>
      </c>
      <c r="E249" s="193" t="s">
        <v>203</v>
      </c>
      <c r="F249" s="197" t="s">
        <v>289</v>
      </c>
      <c r="G249" s="83"/>
      <c r="H249" s="236">
        <v>0</v>
      </c>
      <c r="I249" s="85"/>
      <c r="J249" s="236">
        <v>0</v>
      </c>
      <c r="K249" s="85"/>
      <c r="L249" s="236">
        <v>2900.26</v>
      </c>
      <c r="M249" s="85"/>
      <c r="N249" s="238">
        <v>10625.88</v>
      </c>
    </row>
    <row r="250" spans="1:14" x14ac:dyDescent="0.25">
      <c r="A250" s="151" t="s">
        <v>107</v>
      </c>
      <c r="B250" s="150" t="s">
        <v>106</v>
      </c>
      <c r="C250" s="192"/>
      <c r="D250" s="192"/>
      <c r="E250" s="192"/>
      <c r="F250" s="247"/>
      <c r="G250" s="83"/>
      <c r="H250" s="85"/>
      <c r="I250" s="85"/>
      <c r="J250" s="85"/>
      <c r="K250" s="85"/>
      <c r="L250" s="85"/>
      <c r="M250" s="85"/>
      <c r="N250" s="87"/>
    </row>
    <row r="251" spans="1:14" x14ac:dyDescent="0.25">
      <c r="A251" s="151" t="s">
        <v>109</v>
      </c>
      <c r="B251" s="150" t="s">
        <v>108</v>
      </c>
      <c r="C251" s="152"/>
      <c r="D251" s="152"/>
      <c r="E251" s="152"/>
      <c r="F251" s="165"/>
      <c r="G251" s="83"/>
      <c r="H251" s="85"/>
      <c r="I251" s="85"/>
      <c r="J251" s="85"/>
      <c r="K251" s="85"/>
      <c r="L251" s="85"/>
      <c r="M251" s="85"/>
      <c r="N251" s="87"/>
    </row>
    <row r="252" spans="1:14" x14ac:dyDescent="0.25">
      <c r="A252" s="154" t="s">
        <v>99</v>
      </c>
      <c r="B252" s="156" t="s">
        <v>124</v>
      </c>
      <c r="C252" s="152"/>
      <c r="D252" s="152"/>
      <c r="E252" s="152"/>
      <c r="F252" s="165"/>
      <c r="G252" s="175">
        <f>SUM(G246:G251)</f>
        <v>0</v>
      </c>
      <c r="H252" s="173">
        <f>SUM(H251,H250,H248,H247,H246)</f>
        <v>0</v>
      </c>
      <c r="I252" s="173">
        <f>SUM(I246:I251)</f>
        <v>13126.76</v>
      </c>
      <c r="J252" s="173">
        <f>SUM(J251,J250,J248,J247,J246)</f>
        <v>0</v>
      </c>
      <c r="K252" s="173">
        <f>SUM(K251,K250,K248,K247,K246)</f>
        <v>13126.76</v>
      </c>
      <c r="L252" s="173">
        <f>SUM(L251,L250,L248,L247,L246)</f>
        <v>2900.26</v>
      </c>
      <c r="M252" s="173">
        <f>SUM(M251,M250,M248,M247,M246)</f>
        <v>26497.01</v>
      </c>
      <c r="N252" s="174">
        <f>SUM(N251,N250,N248,N247,N246)</f>
        <v>10625.88</v>
      </c>
    </row>
    <row r="253" spans="1:14" x14ac:dyDescent="0.25">
      <c r="A253" s="151" t="s">
        <v>168</v>
      </c>
      <c r="B253" s="176" t="s">
        <v>175</v>
      </c>
      <c r="C253" s="177"/>
      <c r="D253" s="177"/>
      <c r="E253" s="177"/>
      <c r="F253" s="178"/>
      <c r="G253" s="83"/>
      <c r="H253" s="85"/>
      <c r="I253" s="85"/>
      <c r="J253" s="85"/>
      <c r="K253" s="85"/>
      <c r="L253" s="85"/>
      <c r="M253" s="85"/>
      <c r="N253" s="87"/>
    </row>
    <row r="254" spans="1:14" ht="30" x14ac:dyDescent="0.25">
      <c r="A254" s="154" t="s">
        <v>176</v>
      </c>
      <c r="B254" s="179" t="s">
        <v>128</v>
      </c>
      <c r="C254" s="177"/>
      <c r="D254" s="177"/>
      <c r="E254" s="177"/>
      <c r="F254" s="178"/>
      <c r="G254" s="180">
        <f t="shared" ref="G254:N254" si="8">G253</f>
        <v>0</v>
      </c>
      <c r="H254" s="181">
        <f t="shared" si="8"/>
        <v>0</v>
      </c>
      <c r="I254" s="181">
        <f t="shared" si="8"/>
        <v>0</v>
      </c>
      <c r="J254" s="181">
        <f t="shared" si="8"/>
        <v>0</v>
      </c>
      <c r="K254" s="181">
        <f t="shared" si="8"/>
        <v>0</v>
      </c>
      <c r="L254" s="181">
        <f t="shared" si="8"/>
        <v>0</v>
      </c>
      <c r="M254" s="181">
        <f t="shared" si="8"/>
        <v>0</v>
      </c>
      <c r="N254" s="182">
        <f t="shared" si="8"/>
        <v>0</v>
      </c>
    </row>
    <row r="255" spans="1:14" x14ac:dyDescent="0.25">
      <c r="A255" s="151" t="s">
        <v>112</v>
      </c>
      <c r="B255" s="150" t="s">
        <v>111</v>
      </c>
      <c r="C255" s="203"/>
      <c r="D255" s="203"/>
      <c r="E255" s="203"/>
      <c r="F255" s="262"/>
      <c r="G255" s="83">
        <v>15023.49</v>
      </c>
      <c r="H255" s="85">
        <f>SUM(H256:H259)</f>
        <v>9201.93</v>
      </c>
      <c r="I255" s="85">
        <v>25412.3</v>
      </c>
      <c r="J255" s="85">
        <f>SUM(J256:J259)</f>
        <v>9201.93</v>
      </c>
      <c r="K255" s="85">
        <v>32379.31</v>
      </c>
      <c r="L255" s="85">
        <f>SUM(L256:L259)</f>
        <v>23450.52</v>
      </c>
      <c r="M255" s="85">
        <v>41940.71</v>
      </c>
      <c r="N255" s="87">
        <f>SUM(N256:N259)</f>
        <v>41072.93</v>
      </c>
    </row>
    <row r="256" spans="1:14" ht="38.25" x14ac:dyDescent="0.25">
      <c r="A256" s="151"/>
      <c r="B256" s="190"/>
      <c r="C256" s="204" t="s">
        <v>510</v>
      </c>
      <c r="D256" s="204" t="s">
        <v>511</v>
      </c>
      <c r="E256" s="204" t="s">
        <v>512</v>
      </c>
      <c r="F256" s="206" t="s">
        <v>260</v>
      </c>
      <c r="G256" s="232"/>
      <c r="H256" s="239">
        <v>2130.69</v>
      </c>
      <c r="I256" s="234"/>
      <c r="J256" s="239">
        <v>2130.69</v>
      </c>
      <c r="K256" s="234"/>
      <c r="L256" s="239">
        <v>5660.22</v>
      </c>
      <c r="M256" s="234"/>
      <c r="N256" s="240">
        <v>11376.7</v>
      </c>
    </row>
    <row r="257" spans="1:14" ht="38.25" x14ac:dyDescent="0.25">
      <c r="A257" s="151"/>
      <c r="B257" s="190"/>
      <c r="C257" s="211" t="s">
        <v>513</v>
      </c>
      <c r="D257" s="211" t="s">
        <v>514</v>
      </c>
      <c r="E257" s="211" t="s">
        <v>515</v>
      </c>
      <c r="F257" s="212" t="s">
        <v>260</v>
      </c>
      <c r="G257" s="241"/>
      <c r="H257" s="242">
        <v>0</v>
      </c>
      <c r="I257" s="243"/>
      <c r="J257" s="242">
        <v>0</v>
      </c>
      <c r="K257" s="243"/>
      <c r="L257" s="242">
        <v>4040</v>
      </c>
      <c r="M257" s="243"/>
      <c r="N257" s="244">
        <v>4480</v>
      </c>
    </row>
    <row r="258" spans="1:14" ht="38.25" x14ac:dyDescent="0.25">
      <c r="A258" s="151"/>
      <c r="B258" s="190"/>
      <c r="C258" s="211" t="s">
        <v>516</v>
      </c>
      <c r="D258" s="211" t="s">
        <v>514</v>
      </c>
      <c r="E258" s="211" t="s">
        <v>515</v>
      </c>
      <c r="F258" s="212" t="s">
        <v>260</v>
      </c>
      <c r="G258" s="241"/>
      <c r="H258" s="242">
        <v>5821.24</v>
      </c>
      <c r="I258" s="243"/>
      <c r="J258" s="242">
        <v>5821.24</v>
      </c>
      <c r="K258" s="243"/>
      <c r="L258" s="242">
        <v>12500.3</v>
      </c>
      <c r="M258" s="243"/>
      <c r="N258" s="244">
        <v>23966.23</v>
      </c>
    </row>
    <row r="259" spans="1:14" ht="25.5" x14ac:dyDescent="0.25">
      <c r="A259" s="151"/>
      <c r="B259" s="190"/>
      <c r="C259" s="191" t="s">
        <v>517</v>
      </c>
      <c r="D259" s="191" t="s">
        <v>518</v>
      </c>
      <c r="E259" s="191" t="s">
        <v>519</v>
      </c>
      <c r="F259" s="195" t="s">
        <v>212</v>
      </c>
      <c r="G259" s="231"/>
      <c r="H259" s="235">
        <v>1250</v>
      </c>
      <c r="I259" s="233"/>
      <c r="J259" s="235">
        <v>1250</v>
      </c>
      <c r="K259" s="233"/>
      <c r="L259" s="235">
        <v>1250</v>
      </c>
      <c r="M259" s="233"/>
      <c r="N259" s="237">
        <v>1250</v>
      </c>
    </row>
    <row r="260" spans="1:14" x14ac:dyDescent="0.25">
      <c r="A260" s="151" t="s">
        <v>114</v>
      </c>
      <c r="B260" s="150" t="s">
        <v>113</v>
      </c>
      <c r="C260" s="193"/>
      <c r="D260" s="193"/>
      <c r="E260" s="193"/>
      <c r="F260" s="249"/>
      <c r="G260" s="83">
        <v>34267.32</v>
      </c>
      <c r="H260" s="85">
        <f>SUM(H261:H266)</f>
        <v>15816.27</v>
      </c>
      <c r="I260" s="85">
        <v>57403.1</v>
      </c>
      <c r="J260" s="85">
        <f>SUM(J261:J266)</f>
        <v>15816.27</v>
      </c>
      <c r="K260" s="85">
        <v>69043.429999999993</v>
      </c>
      <c r="L260" s="85">
        <f>SUM(L261:L266)</f>
        <v>96644.12</v>
      </c>
      <c r="M260" s="85">
        <v>88520.88</v>
      </c>
      <c r="N260" s="87">
        <f>SUM(N261:N266)</f>
        <v>115865.40999999999</v>
      </c>
    </row>
    <row r="261" spans="1:14" ht="38.25" x14ac:dyDescent="0.25">
      <c r="A261" s="151"/>
      <c r="B261" s="190"/>
      <c r="C261" s="204" t="s">
        <v>520</v>
      </c>
      <c r="D261" s="204" t="s">
        <v>521</v>
      </c>
      <c r="E261" s="204" t="s">
        <v>522</v>
      </c>
      <c r="F261" s="206" t="s">
        <v>200</v>
      </c>
      <c r="G261" s="232"/>
      <c r="H261" s="239">
        <v>12752.09</v>
      </c>
      <c r="I261" s="234"/>
      <c r="J261" s="239">
        <v>12752.09</v>
      </c>
      <c r="K261" s="234"/>
      <c r="L261" s="239">
        <v>92857.97</v>
      </c>
      <c r="M261" s="234"/>
      <c r="N261" s="240">
        <v>111321.23</v>
      </c>
    </row>
    <row r="262" spans="1:14" ht="25.5" x14ac:dyDescent="0.25">
      <c r="A262" s="151"/>
      <c r="B262" s="190"/>
      <c r="C262" s="211" t="s">
        <v>523</v>
      </c>
      <c r="D262" s="211" t="s">
        <v>524</v>
      </c>
      <c r="E262" s="211" t="s">
        <v>525</v>
      </c>
      <c r="F262" s="212" t="s">
        <v>200</v>
      </c>
      <c r="G262" s="241"/>
      <c r="H262" s="242">
        <v>29.4</v>
      </c>
      <c r="I262" s="243"/>
      <c r="J262" s="242">
        <v>29.4</v>
      </c>
      <c r="K262" s="243"/>
      <c r="L262" s="242">
        <v>29.4</v>
      </c>
      <c r="M262" s="243"/>
      <c r="N262" s="244">
        <v>385.68</v>
      </c>
    </row>
    <row r="263" spans="1:14" ht="25.5" x14ac:dyDescent="0.25">
      <c r="A263" s="151"/>
      <c r="B263" s="190"/>
      <c r="C263" s="211" t="s">
        <v>526</v>
      </c>
      <c r="D263" s="211" t="s">
        <v>527</v>
      </c>
      <c r="E263" s="211" t="s">
        <v>528</v>
      </c>
      <c r="F263" s="212" t="s">
        <v>193</v>
      </c>
      <c r="G263" s="241"/>
      <c r="H263" s="242">
        <v>0</v>
      </c>
      <c r="I263" s="243"/>
      <c r="J263" s="242">
        <v>0</v>
      </c>
      <c r="K263" s="243"/>
      <c r="L263" s="242">
        <v>0</v>
      </c>
      <c r="M263" s="243"/>
      <c r="N263" s="244">
        <v>156.75</v>
      </c>
    </row>
    <row r="264" spans="1:14" ht="25.5" x14ac:dyDescent="0.25">
      <c r="A264" s="151"/>
      <c r="B264" s="190"/>
      <c r="C264" s="211" t="s">
        <v>529</v>
      </c>
      <c r="D264" s="211" t="s">
        <v>530</v>
      </c>
      <c r="E264" s="211" t="s">
        <v>531</v>
      </c>
      <c r="F264" s="212" t="s">
        <v>200</v>
      </c>
      <c r="G264" s="241"/>
      <c r="H264" s="242">
        <v>2249.86</v>
      </c>
      <c r="I264" s="243"/>
      <c r="J264" s="242">
        <v>2249.86</v>
      </c>
      <c r="K264" s="243"/>
      <c r="L264" s="242">
        <v>2971.83</v>
      </c>
      <c r="M264" s="243"/>
      <c r="N264" s="244">
        <v>2971.83</v>
      </c>
    </row>
    <row r="265" spans="1:14" ht="25.5" x14ac:dyDescent="0.25">
      <c r="A265" s="151"/>
      <c r="B265" s="190"/>
      <c r="C265" s="211" t="s">
        <v>532</v>
      </c>
      <c r="D265" s="211" t="s">
        <v>533</v>
      </c>
      <c r="E265" s="211" t="s">
        <v>534</v>
      </c>
      <c r="F265" s="212" t="s">
        <v>289</v>
      </c>
      <c r="G265" s="241"/>
      <c r="H265" s="242">
        <v>784.92</v>
      </c>
      <c r="I265" s="243"/>
      <c r="J265" s="242">
        <v>784.92</v>
      </c>
      <c r="K265" s="243"/>
      <c r="L265" s="242">
        <v>784.92</v>
      </c>
      <c r="M265" s="243"/>
      <c r="N265" s="244">
        <v>784.92</v>
      </c>
    </row>
    <row r="266" spans="1:14" ht="25.5" x14ac:dyDescent="0.25">
      <c r="A266" s="151"/>
      <c r="B266" s="190"/>
      <c r="C266" s="191" t="s">
        <v>535</v>
      </c>
      <c r="D266" s="191" t="s">
        <v>536</v>
      </c>
      <c r="E266" s="191" t="s">
        <v>537</v>
      </c>
      <c r="F266" s="195" t="s">
        <v>200</v>
      </c>
      <c r="G266" s="231"/>
      <c r="H266" s="235">
        <v>0</v>
      </c>
      <c r="I266" s="233"/>
      <c r="J266" s="235">
        <v>0</v>
      </c>
      <c r="K266" s="233"/>
      <c r="L266" s="235">
        <v>0</v>
      </c>
      <c r="M266" s="233"/>
      <c r="N266" s="237">
        <v>245</v>
      </c>
    </row>
    <row r="267" spans="1:14" x14ac:dyDescent="0.25">
      <c r="A267" s="154" t="s">
        <v>110</v>
      </c>
      <c r="B267" s="156" t="s">
        <v>123</v>
      </c>
      <c r="C267" s="192"/>
      <c r="D267" s="192"/>
      <c r="E267" s="192"/>
      <c r="F267" s="247"/>
      <c r="G267" s="183">
        <f t="shared" ref="G267:N267" si="9">+G255+G260</f>
        <v>49290.81</v>
      </c>
      <c r="H267" s="184">
        <f t="shared" si="9"/>
        <v>25018.2</v>
      </c>
      <c r="I267" s="184">
        <f t="shared" si="9"/>
        <v>82815.399999999994</v>
      </c>
      <c r="J267" s="184">
        <f t="shared" si="9"/>
        <v>25018.2</v>
      </c>
      <c r="K267" s="184">
        <f t="shared" si="9"/>
        <v>101422.73999999999</v>
      </c>
      <c r="L267" s="184">
        <f t="shared" si="9"/>
        <v>120094.64</v>
      </c>
      <c r="M267" s="184">
        <f t="shared" si="9"/>
        <v>130461.59</v>
      </c>
      <c r="N267" s="185">
        <f t="shared" si="9"/>
        <v>156938.34</v>
      </c>
    </row>
    <row r="268" spans="1:14" ht="17.25" x14ac:dyDescent="0.25">
      <c r="A268" s="186" t="s">
        <v>137</v>
      </c>
      <c r="B268" s="51" t="s">
        <v>144</v>
      </c>
      <c r="C268" s="143"/>
      <c r="D268" s="143"/>
      <c r="E268" s="143"/>
      <c r="F268" s="144"/>
      <c r="G268" s="187"/>
      <c r="H268" s="188">
        <v>0</v>
      </c>
      <c r="I268" s="188"/>
      <c r="J268" s="188">
        <v>0</v>
      </c>
      <c r="K268" s="188"/>
      <c r="L268" s="188">
        <v>0</v>
      </c>
      <c r="M268" s="188"/>
      <c r="N268" s="189">
        <v>0</v>
      </c>
    </row>
    <row r="269" spans="1:14" x14ac:dyDescent="0.25">
      <c r="A269" s="4" t="s">
        <v>132</v>
      </c>
      <c r="B269" s="3"/>
      <c r="C269" s="145"/>
      <c r="D269" s="145"/>
      <c r="E269" s="145"/>
      <c r="F269" s="145"/>
      <c r="G269" s="135">
        <f t="shared" ref="G269:N269" si="10">+G268+G267+G254+G252+G245+G240+G211</f>
        <v>200992.63</v>
      </c>
      <c r="H269" s="136">
        <f t="shared" si="10"/>
        <v>449315.06000000006</v>
      </c>
      <c r="I269" s="136">
        <f t="shared" si="10"/>
        <v>515919.34</v>
      </c>
      <c r="J269" s="136">
        <f t="shared" si="10"/>
        <v>663099.36</v>
      </c>
      <c r="K269" s="136">
        <f t="shared" si="10"/>
        <v>728706.55</v>
      </c>
      <c r="L269" s="136">
        <f t="shared" si="10"/>
        <v>1031894.98</v>
      </c>
      <c r="M269" s="136">
        <f t="shared" si="10"/>
        <v>1037275.76</v>
      </c>
      <c r="N269" s="137">
        <f t="shared" si="10"/>
        <v>1375508.9500000002</v>
      </c>
    </row>
    <row r="270" spans="1:14" x14ac:dyDescent="0.25">
      <c r="A270" s="4" t="s">
        <v>174</v>
      </c>
      <c r="B270" s="3"/>
      <c r="C270" s="142"/>
      <c r="D270" s="142"/>
      <c r="E270" s="142"/>
      <c r="F270" s="142"/>
      <c r="G270" s="16"/>
      <c r="H270" s="100">
        <v>0</v>
      </c>
      <c r="I270" s="17"/>
      <c r="J270" s="100">
        <v>0</v>
      </c>
      <c r="K270" s="17"/>
      <c r="L270" s="100">
        <v>0</v>
      </c>
      <c r="M270" s="17"/>
      <c r="N270" s="102">
        <v>0</v>
      </c>
    </row>
    <row r="271" spans="1:14" x14ac:dyDescent="0.25">
      <c r="A271" s="31"/>
      <c r="B271" s="56"/>
      <c r="C271" s="56"/>
      <c r="D271" s="56"/>
      <c r="E271" s="56"/>
      <c r="F271" s="56"/>
      <c r="G271" s="57"/>
      <c r="H271" s="57"/>
      <c r="I271" s="57"/>
      <c r="J271" s="57"/>
      <c r="K271" s="57"/>
      <c r="L271" s="57"/>
      <c r="M271" s="57"/>
      <c r="N271" s="58"/>
    </row>
    <row r="272" spans="1:14" x14ac:dyDescent="0.25">
      <c r="A272" s="59"/>
      <c r="B272" s="60" t="s">
        <v>129</v>
      </c>
      <c r="C272" s="146"/>
      <c r="D272" s="146"/>
      <c r="E272" s="146"/>
      <c r="F272" s="146"/>
      <c r="G272" s="136">
        <f t="shared" ref="G272:N272" si="11">+G109-G269</f>
        <v>277062.11</v>
      </c>
      <c r="H272" s="136">
        <f t="shared" si="11"/>
        <v>97874.069999999949</v>
      </c>
      <c r="I272" s="136">
        <f t="shared" si="11"/>
        <v>182083.15999999986</v>
      </c>
      <c r="J272" s="136">
        <f t="shared" si="11"/>
        <v>334619.45000000007</v>
      </c>
      <c r="K272" s="136">
        <f t="shared" si="11"/>
        <v>176287.44999999984</v>
      </c>
      <c r="L272" s="136">
        <f t="shared" si="11"/>
        <v>263269.67999999993</v>
      </c>
      <c r="M272" s="136">
        <f t="shared" si="11"/>
        <v>165725.92999999993</v>
      </c>
      <c r="N272" s="137">
        <f t="shared" si="11"/>
        <v>428360.40999999992</v>
      </c>
    </row>
    <row r="273" spans="1:14" s="37" customFormat="1" x14ac:dyDescent="0.2">
      <c r="A273" s="59"/>
      <c r="B273" s="60" t="s">
        <v>163</v>
      </c>
      <c r="C273" s="147"/>
      <c r="D273" s="147"/>
      <c r="E273" s="147"/>
      <c r="F273" s="147"/>
      <c r="G273" s="18"/>
      <c r="H273" s="140">
        <f>+H110-H270</f>
        <v>0</v>
      </c>
      <c r="I273" s="19"/>
      <c r="J273" s="140">
        <f>+J110-J270</f>
        <v>0</v>
      </c>
      <c r="K273" s="19"/>
      <c r="L273" s="140">
        <f>+L110-L270</f>
        <v>0</v>
      </c>
      <c r="M273" s="19"/>
      <c r="N273" s="138">
        <f>+N110-N270</f>
        <v>0</v>
      </c>
    </row>
    <row r="274" spans="1:14" s="37" customFormat="1" x14ac:dyDescent="0.25">
      <c r="A274" s="61"/>
      <c r="B274" s="60" t="s">
        <v>134</v>
      </c>
      <c r="C274" s="146"/>
      <c r="D274" s="146"/>
      <c r="E274" s="146"/>
      <c r="F274" s="146"/>
      <c r="G274" s="136">
        <v>0</v>
      </c>
      <c r="H274" s="136">
        <f>IF(H272&lt;0,-H272,0)</f>
        <v>0</v>
      </c>
      <c r="I274" s="136">
        <v>0</v>
      </c>
      <c r="J274" s="136">
        <f>IF(J272&lt;0,-J272,0)</f>
        <v>0</v>
      </c>
      <c r="K274" s="136">
        <v>0</v>
      </c>
      <c r="L274" s="136">
        <f>IF(L272&lt;0,-L272,0)</f>
        <v>0</v>
      </c>
      <c r="M274" s="136">
        <v>0</v>
      </c>
      <c r="N274" s="139">
        <f>IF(N272&lt;0,-N272,0)</f>
        <v>0</v>
      </c>
    </row>
    <row r="275" spans="1:14" s="20" customFormat="1" ht="21" customHeight="1" x14ac:dyDescent="0.2">
      <c r="A275" s="2" t="s">
        <v>149</v>
      </c>
      <c r="B275" s="2"/>
      <c r="C275" s="2"/>
      <c r="D275" s="2"/>
      <c r="E275" s="2"/>
      <c r="F275" s="2"/>
      <c r="G275" s="2"/>
      <c r="H275" s="2"/>
      <c r="I275" s="2"/>
      <c r="J275" s="2"/>
      <c r="K275" s="2"/>
      <c r="L275" s="2"/>
      <c r="M275" s="2"/>
      <c r="N275" s="2"/>
    </row>
    <row r="276" spans="1:14" s="20" customFormat="1" ht="21" customHeight="1" x14ac:dyDescent="0.2">
      <c r="A276" s="1" t="s">
        <v>151</v>
      </c>
      <c r="B276" s="1"/>
      <c r="C276" s="1"/>
      <c r="D276" s="1"/>
      <c r="E276" s="1"/>
      <c r="F276" s="1"/>
      <c r="G276" s="1"/>
      <c r="H276" s="1"/>
      <c r="I276" s="1"/>
      <c r="J276" s="1"/>
      <c r="K276" s="1"/>
      <c r="L276" s="1"/>
      <c r="M276" s="1"/>
      <c r="N276" s="1"/>
    </row>
    <row r="277" spans="1:14" s="20" customFormat="1" ht="21" customHeight="1" x14ac:dyDescent="0.2">
      <c r="A277" s="14" t="s">
        <v>167</v>
      </c>
      <c r="B277" s="14"/>
      <c r="C277" s="14"/>
      <c r="D277" s="14"/>
      <c r="E277" s="14"/>
      <c r="F277" s="14"/>
      <c r="G277" s="14"/>
      <c r="H277" s="14"/>
      <c r="I277" s="14"/>
      <c r="J277" s="14"/>
      <c r="K277" s="14"/>
      <c r="L277" s="14"/>
      <c r="M277" s="14"/>
      <c r="N277" s="14"/>
    </row>
  </sheetData>
  <sheetProtection password="D3C7" sheet="1" objects="1" scenarios="1"/>
  <mergeCells count="39">
    <mergeCell ref="A7:N7"/>
    <mergeCell ref="B1:N2"/>
    <mergeCell ref="A3:N3"/>
    <mergeCell ref="A4:N4"/>
    <mergeCell ref="A5:N5"/>
    <mergeCell ref="A6:N6"/>
    <mergeCell ref="A109:B109"/>
    <mergeCell ref="A8:N8"/>
    <mergeCell ref="A9:N9"/>
    <mergeCell ref="A11:A13"/>
    <mergeCell ref="B11:B13"/>
    <mergeCell ref="C11:C13"/>
    <mergeCell ref="D11:D13"/>
    <mergeCell ref="E11:E13"/>
    <mergeCell ref="F11:F13"/>
    <mergeCell ref="G11:N11"/>
    <mergeCell ref="G12:H12"/>
    <mergeCell ref="I12:J12"/>
    <mergeCell ref="K12:L12"/>
    <mergeCell ref="M12:N12"/>
    <mergeCell ref="A107:B107"/>
    <mergeCell ref="A108:B108"/>
    <mergeCell ref="E112:E114"/>
    <mergeCell ref="A110:B110"/>
    <mergeCell ref="A112:A114"/>
    <mergeCell ref="B112:B114"/>
    <mergeCell ref="C112:C114"/>
    <mergeCell ref="D112:D114"/>
    <mergeCell ref="F112:F114"/>
    <mergeCell ref="G112:N112"/>
    <mergeCell ref="G113:H113"/>
    <mergeCell ref="I113:J113"/>
    <mergeCell ref="K113:L113"/>
    <mergeCell ref="M113:N113"/>
    <mergeCell ref="A269:B269"/>
    <mergeCell ref="A270:B270"/>
    <mergeCell ref="A275:N275"/>
    <mergeCell ref="A276:N276"/>
    <mergeCell ref="A277:N277"/>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RAGIONERIA</cp:lastModifiedBy>
  <cp:lastPrinted>2025-01-31T15:01:04Z</cp:lastPrinted>
  <dcterms:created xsi:type="dcterms:W3CDTF">2015-02-26T11:29:02Z</dcterms:created>
  <dcterms:modified xsi:type="dcterms:W3CDTF">2026-02-02T15:12:28Z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